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A04E2BE3-A82E-4CB9-99FE-B8F4091179F6}" xr6:coauthVersionLast="47" xr6:coauthVersionMax="47" xr10:uidLastSave="{00000000-0000-0000-0000-000000000000}"/>
  <bookViews>
    <workbookView xWindow="-28920" yWindow="-120" windowWidth="29040" windowHeight="15720" firstSheet="4" activeTab="5" xr2:uid="{00000000-000D-0000-FFFF-FFFF00000000}"/>
  </bookViews>
  <sheets>
    <sheet name="Rekapitulace stavby" sheetId="1" r:id="rId1"/>
    <sheet name="D1.1 - Stavba - DP09" sheetId="2" r:id="rId2"/>
    <sheet name="D1.4.1 - Zdravotně techni..." sheetId="3" r:id="rId3"/>
    <sheet name="D1.4.2 - Chlazení - DP09" sheetId="4" r:id="rId4"/>
    <sheet name="D1.4.4 - Elektroinstalace..." sheetId="5" r:id="rId5"/>
    <sheet name="D1.4.5 - Měření a regulac..." sheetId="6" r:id="rId6"/>
    <sheet name="D1.4.6 - Stínění - DP09" sheetId="7" r:id="rId7"/>
  </sheets>
  <definedNames>
    <definedName name="_xlnm._FilterDatabase" localSheetId="1" hidden="1">'D1.1 - Stavba - DP09'!$C$98:$K$384</definedName>
    <definedName name="_xlnm._FilterDatabase" localSheetId="2" hidden="1">'D1.4.1 - Zdravotně techni...'!$C$85:$K$127</definedName>
    <definedName name="_xlnm._FilterDatabase" localSheetId="3" hidden="1">'D1.4.2 - Chlazení - DP09'!$C$89:$K$183</definedName>
    <definedName name="_xlnm._FilterDatabase" localSheetId="4" hidden="1">'D1.4.4 - Elektroinstalace...'!$C$85:$K$119</definedName>
    <definedName name="_xlnm._FilterDatabase" localSheetId="5" hidden="1">'D1.4.5 - Měření a regulac...'!$C$84:$K$128</definedName>
    <definedName name="_xlnm._FilterDatabase" localSheetId="6" hidden="1">'D1.4.6 - Stínění - DP09'!$C$83:$K$113</definedName>
    <definedName name="_xlnm.Print_Area" localSheetId="1">'D1.1 - Stavba - DP09'!$C$4:$J$39,'D1.1 - Stavba - DP09'!$C$45:$J$80,'D1.1 - Stavba - DP09'!$C$86:$K$384</definedName>
    <definedName name="_xlnm.Print_Area" localSheetId="2">'D1.4.1 - Zdravotně techni...'!$C$4:$J$39,'D1.4.1 - Zdravotně techni...'!$C$45:$J$67,'D1.4.1 - Zdravotně techni...'!$C$73:$K$127</definedName>
    <definedName name="_xlnm.Print_Area" localSheetId="3">'D1.4.2 - Chlazení - DP09'!$C$4:$J$39,'D1.4.2 - Chlazení - DP09'!$C$45:$J$71,'D1.4.2 - Chlazení - DP09'!$C$77:$K$183</definedName>
    <definedName name="_xlnm.Print_Area" localSheetId="4">'D1.4.4 - Elektroinstalace...'!$C$4:$J$39,'D1.4.4 - Elektroinstalace...'!$C$45:$J$67,'D1.4.4 - Elektroinstalace...'!$C$73:$K$119</definedName>
    <definedName name="_xlnm.Print_Area" localSheetId="5">'D1.4.5 - Měření a regulac...'!$C$4:$J$39,'D1.4.5 - Měření a regulac...'!$C$45:$J$66,'D1.4.5 - Měření a regulac...'!$C$72:$K$128</definedName>
    <definedName name="_xlnm.Print_Area" localSheetId="6">'D1.4.6 - Stínění - DP09'!$C$4:$J$39,'D1.4.6 - Stínění - DP09'!$C$45:$J$65,'D1.4.6 - Stínění - DP09'!$C$71:$K$113</definedName>
    <definedName name="_xlnm.Print_Area" localSheetId="0">'Rekapitulace stavby'!$D$4:$AO$36,'Rekapitulace stavby'!$C$42:$AQ$61</definedName>
    <definedName name="_xlnm.Print_Titles" localSheetId="1">'D1.1 - Stavba - DP09'!$98:$98</definedName>
    <definedName name="_xlnm.Print_Titles" localSheetId="2">'D1.4.1 - Zdravotně techni...'!$85:$85</definedName>
    <definedName name="_xlnm.Print_Titles" localSheetId="3">'D1.4.2 - Chlazení - DP09'!$89:$89</definedName>
    <definedName name="_xlnm.Print_Titles" localSheetId="4">'D1.4.4 - Elektroinstalace...'!$85:$85</definedName>
    <definedName name="_xlnm.Print_Titles" localSheetId="5">'D1.4.5 - Měření a regulac...'!$84:$84</definedName>
    <definedName name="_xlnm.Print_Titles" localSheetId="6">'D1.4.6 - Stínění - DP09'!$83:$83</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2" i="7" l="1"/>
  <c r="J109" i="7"/>
  <c r="J107" i="7"/>
  <c r="J103" i="7"/>
  <c r="J101" i="7"/>
  <c r="J100" i="7"/>
  <c r="J99" i="7"/>
  <c r="J98" i="7"/>
  <c r="J97" i="7"/>
  <c r="J96" i="7"/>
  <c r="J95" i="7"/>
  <c r="J94" i="7"/>
  <c r="J93" i="7"/>
  <c r="J92" i="7"/>
  <c r="J91" i="7"/>
  <c r="J90" i="7"/>
  <c r="J89" i="7"/>
  <c r="J87" i="7"/>
  <c r="J127" i="6"/>
  <c r="J125" i="6"/>
  <c r="J123" i="6"/>
  <c r="J121" i="6"/>
  <c r="J119" i="6"/>
  <c r="J117" i="6"/>
  <c r="J115" i="6"/>
  <c r="J113" i="6"/>
  <c r="J110" i="6"/>
  <c r="J108" i="6"/>
  <c r="J106" i="6"/>
  <c r="J103" i="6"/>
  <c r="J101" i="6"/>
  <c r="J99" i="6"/>
  <c r="J96" i="6"/>
  <c r="J94" i="6"/>
  <c r="J92" i="6"/>
  <c r="J89" i="6"/>
  <c r="J87" i="6"/>
  <c r="J117" i="5"/>
  <c r="J113" i="5"/>
  <c r="J111" i="5"/>
  <c r="J110" i="5"/>
  <c r="J109" i="5"/>
  <c r="J108" i="5"/>
  <c r="J107" i="5"/>
  <c r="J106" i="5"/>
  <c r="J105" i="5"/>
  <c r="J104" i="5"/>
  <c r="J103" i="5"/>
  <c r="J101" i="5"/>
  <c r="J100" i="5"/>
  <c r="J99" i="5"/>
  <c r="J98" i="5"/>
  <c r="J95" i="5"/>
  <c r="J93" i="5"/>
  <c r="J91" i="5"/>
  <c r="J88" i="5"/>
  <c r="J182" i="4"/>
  <c r="J180" i="4"/>
  <c r="J179" i="4"/>
  <c r="J177" i="4"/>
  <c r="J176" i="4"/>
  <c r="J175" i="4"/>
  <c r="J174" i="4"/>
  <c r="J173" i="4"/>
  <c r="J172" i="4"/>
  <c r="J171" i="4"/>
  <c r="J170" i="4"/>
  <c r="J169" i="4"/>
  <c r="J168" i="4"/>
  <c r="J165" i="4"/>
  <c r="J164" i="4"/>
  <c r="J162" i="4"/>
  <c r="J159" i="4"/>
  <c r="J157" i="4"/>
  <c r="J155" i="4"/>
  <c r="J153" i="4"/>
  <c r="J151" i="4"/>
  <c r="J149" i="4"/>
  <c r="J146" i="4"/>
  <c r="J144" i="4"/>
  <c r="J142" i="4"/>
  <c r="J140" i="4"/>
  <c r="J138" i="4"/>
  <c r="J136" i="4"/>
  <c r="J134" i="4"/>
  <c r="J132" i="4"/>
  <c r="J129" i="4"/>
  <c r="J128" i="4"/>
  <c r="J126" i="4"/>
  <c r="J124" i="4"/>
  <c r="J122" i="4"/>
  <c r="J120" i="4"/>
  <c r="J118" i="4"/>
  <c r="J115" i="4"/>
  <c r="J113" i="4"/>
  <c r="J110" i="4"/>
  <c r="J107" i="4"/>
  <c r="J105" i="4"/>
  <c r="J102" i="4"/>
  <c r="J100" i="4"/>
  <c r="J98" i="4"/>
  <c r="J96" i="4"/>
  <c r="J94" i="4"/>
  <c r="J92" i="4"/>
  <c r="J126" i="3"/>
  <c r="J123" i="3"/>
  <c r="J119" i="3"/>
  <c r="J116" i="3"/>
  <c r="J114" i="3"/>
  <c r="J112" i="3"/>
  <c r="J110" i="3"/>
  <c r="J108" i="3"/>
  <c r="J105" i="3"/>
  <c r="J102" i="3"/>
  <c r="J100" i="3"/>
  <c r="J99" i="3"/>
  <c r="J96" i="3"/>
  <c r="J94" i="3"/>
  <c r="J93" i="3"/>
  <c r="J91" i="3"/>
  <c r="J89" i="3"/>
  <c r="J382" i="2"/>
  <c r="J379" i="2"/>
  <c r="J376" i="2"/>
  <c r="J373" i="2"/>
  <c r="J371" i="2"/>
  <c r="J367" i="2"/>
  <c r="J364" i="2"/>
  <c r="J360" i="2"/>
  <c r="J357" i="2"/>
  <c r="J353" i="2"/>
  <c r="J351" i="2"/>
  <c r="J346" i="2"/>
  <c r="J341" i="2"/>
  <c r="J333" i="2"/>
  <c r="J331" i="2"/>
  <c r="J325" i="2"/>
  <c r="J323" i="2"/>
  <c r="J320" i="2"/>
  <c r="J318" i="2"/>
  <c r="J315" i="2"/>
  <c r="J312" i="2"/>
  <c r="J309" i="2"/>
  <c r="J307" i="2"/>
  <c r="J301" i="2"/>
  <c r="J298" i="2"/>
  <c r="J296" i="2"/>
  <c r="J291" i="2"/>
  <c r="J290" i="2"/>
  <c r="J284" i="2"/>
  <c r="J277" i="2"/>
  <c r="J274" i="2"/>
  <c r="J272" i="2"/>
  <c r="J269" i="2"/>
  <c r="J267" i="2"/>
  <c r="J264" i="2"/>
  <c r="J261" i="2"/>
  <c r="J259" i="2"/>
  <c r="J257" i="2"/>
  <c r="J255" i="2"/>
  <c r="J253" i="2"/>
  <c r="J251" i="2"/>
  <c r="J248" i="2"/>
  <c r="J245" i="2"/>
  <c r="J240" i="2"/>
  <c r="J235" i="2"/>
  <c r="J232" i="2"/>
  <c r="J230" i="2"/>
  <c r="J227" i="2"/>
  <c r="J224" i="2"/>
  <c r="J222" i="2"/>
  <c r="J221" i="2"/>
  <c r="J219" i="2"/>
  <c r="J215" i="2"/>
  <c r="J212" i="2"/>
  <c r="J210" i="2"/>
  <c r="J207" i="2"/>
  <c r="J205" i="2"/>
  <c r="J203" i="2"/>
  <c r="J199" i="2"/>
  <c r="J196" i="2"/>
  <c r="J193" i="2"/>
  <c r="J190" i="2"/>
  <c r="J187" i="2"/>
  <c r="J182" i="2"/>
  <c r="J179" i="2"/>
  <c r="J176" i="2"/>
  <c r="J174" i="2"/>
  <c r="J168" i="2"/>
  <c r="J167" i="2"/>
  <c r="J166" i="2"/>
  <c r="J164" i="2"/>
  <c r="J163" i="2"/>
  <c r="J162" i="2"/>
  <c r="J160" i="2"/>
  <c r="J154" i="2"/>
  <c r="J145" i="2"/>
  <c r="J142" i="2"/>
  <c r="J137" i="2"/>
  <c r="J135" i="2"/>
  <c r="J132" i="2"/>
  <c r="J126" i="2"/>
  <c r="J123" i="2"/>
  <c r="J115" i="2"/>
  <c r="J111" i="2"/>
  <c r="J105" i="2"/>
  <c r="J102" i="2"/>
  <c r="BK112" i="7"/>
  <c r="BK109" i="7"/>
  <c r="BK107" i="7"/>
  <c r="BK103" i="7"/>
  <c r="BK101" i="7"/>
  <c r="BK100" i="7"/>
  <c r="BK99" i="7"/>
  <c r="BK98" i="7"/>
  <c r="BK97" i="7"/>
  <c r="BK96" i="7"/>
  <c r="BK95" i="7"/>
  <c r="BK94" i="7"/>
  <c r="BK93" i="7"/>
  <c r="BK92" i="7"/>
  <c r="BK91" i="7"/>
  <c r="BK90" i="7"/>
  <c r="BK89" i="7"/>
  <c r="BK87" i="7"/>
  <c r="BK127" i="6"/>
  <c r="BK125" i="6"/>
  <c r="BK123" i="6"/>
  <c r="BK121" i="6"/>
  <c r="BK119" i="6"/>
  <c r="BK117" i="6"/>
  <c r="BK115" i="6"/>
  <c r="BK113" i="6"/>
  <c r="BK110" i="6"/>
  <c r="BK108" i="6"/>
  <c r="BK106" i="6"/>
  <c r="BK103" i="6"/>
  <c r="BK101" i="6"/>
  <c r="BK99" i="6"/>
  <c r="BK96" i="6"/>
  <c r="BK94" i="6"/>
  <c r="BK92" i="6"/>
  <c r="BK89" i="6"/>
  <c r="BK87" i="6"/>
  <c r="BK117" i="5"/>
  <c r="BK113" i="5"/>
  <c r="BK111" i="5"/>
  <c r="BK110" i="5"/>
  <c r="BK109" i="5"/>
  <c r="BK108" i="5"/>
  <c r="BK107" i="5"/>
  <c r="BK106" i="5"/>
  <c r="BK105" i="5"/>
  <c r="BK104" i="5"/>
  <c r="BK103" i="5"/>
  <c r="BK101" i="5"/>
  <c r="BK100" i="5"/>
  <c r="BK99" i="5"/>
  <c r="BK98" i="5"/>
  <c r="BK95" i="5"/>
  <c r="BK93" i="5"/>
  <c r="BK91" i="5"/>
  <c r="BK88" i="5"/>
  <c r="BK182" i="4"/>
  <c r="BK180" i="4"/>
  <c r="BK179" i="4"/>
  <c r="BK177" i="4"/>
  <c r="BK176" i="4"/>
  <c r="BK175" i="4"/>
  <c r="BK174" i="4"/>
  <c r="BK173" i="4"/>
  <c r="BK172" i="4"/>
  <c r="BK171" i="4"/>
  <c r="BK170" i="4"/>
  <c r="BK169" i="4"/>
  <c r="BK168" i="4"/>
  <c r="BK165" i="4"/>
  <c r="BK164" i="4"/>
  <c r="BK162" i="4"/>
  <c r="BK159" i="4"/>
  <c r="BK157" i="4"/>
  <c r="BK155" i="4"/>
  <c r="BK153" i="4"/>
  <c r="BK151" i="4"/>
  <c r="BK149" i="4"/>
  <c r="BK146" i="4"/>
  <c r="BK144" i="4"/>
  <c r="BK142" i="4"/>
  <c r="BK140" i="4"/>
  <c r="BK138" i="4"/>
  <c r="BK136" i="4"/>
  <c r="BK134" i="4"/>
  <c r="BK132" i="4"/>
  <c r="BK129" i="4"/>
  <c r="BK128" i="4"/>
  <c r="BK126" i="4"/>
  <c r="BK124" i="4"/>
  <c r="BK122" i="4"/>
  <c r="BK120" i="4"/>
  <c r="BK118" i="4"/>
  <c r="BK115" i="4"/>
  <c r="BK113" i="4"/>
  <c r="BK110" i="4"/>
  <c r="BK107" i="4"/>
  <c r="BK105" i="4"/>
  <c r="BK102" i="4"/>
  <c r="BK100" i="4"/>
  <c r="BK98" i="4"/>
  <c r="BK96" i="4"/>
  <c r="BK94" i="4"/>
  <c r="BK92" i="4"/>
  <c r="BK126" i="3"/>
  <c r="BK123" i="3"/>
  <c r="BK119" i="3"/>
  <c r="BK116" i="3"/>
  <c r="BK114" i="3"/>
  <c r="BK112" i="3"/>
  <c r="BK110" i="3"/>
  <c r="BK108" i="3"/>
  <c r="BK105" i="3"/>
  <c r="BK102" i="3"/>
  <c r="BK100" i="3"/>
  <c r="BK99" i="3"/>
  <c r="BK96" i="3"/>
  <c r="BK94" i="3"/>
  <c r="BK93" i="3"/>
  <c r="BK91" i="3"/>
  <c r="BK89" i="3"/>
  <c r="BK382" i="2"/>
  <c r="BK379" i="2"/>
  <c r="BK376" i="2"/>
  <c r="BK373" i="2"/>
  <c r="BK371" i="2"/>
  <c r="BK367" i="2"/>
  <c r="BK364" i="2"/>
  <c r="BK360" i="2"/>
  <c r="BK357" i="2"/>
  <c r="BK353" i="2"/>
  <c r="BK351" i="2"/>
  <c r="BK346" i="2"/>
  <c r="BK341" i="2"/>
  <c r="BK333" i="2"/>
  <c r="BK331" i="2"/>
  <c r="BK325" i="2"/>
  <c r="BK323" i="2"/>
  <c r="BK320" i="2"/>
  <c r="BK318" i="2"/>
  <c r="BK315" i="2"/>
  <c r="BK312" i="2"/>
  <c r="BK309" i="2"/>
  <c r="BK307" i="2"/>
  <c r="BK301" i="2"/>
  <c r="BK298" i="2"/>
  <c r="BK296" i="2"/>
  <c r="BK291" i="2"/>
  <c r="BK290" i="2"/>
  <c r="BK284" i="2"/>
  <c r="BK277" i="2"/>
  <c r="BK274" i="2"/>
  <c r="BK272" i="2"/>
  <c r="BK269" i="2"/>
  <c r="BK267" i="2"/>
  <c r="BK264" i="2"/>
  <c r="BK261" i="2"/>
  <c r="BK259" i="2"/>
  <c r="BK257" i="2"/>
  <c r="BK255" i="2"/>
  <c r="BK253" i="2"/>
  <c r="BK251" i="2"/>
  <c r="BK248" i="2"/>
  <c r="BK245" i="2"/>
  <c r="BK240" i="2"/>
  <c r="BK235" i="2"/>
  <c r="BK232" i="2"/>
  <c r="BK230" i="2"/>
  <c r="BK227" i="2"/>
  <c r="BK224" i="2"/>
  <c r="BK222" i="2"/>
  <c r="BK221" i="2"/>
  <c r="BK219" i="2"/>
  <c r="BK215" i="2"/>
  <c r="BK212" i="2"/>
  <c r="BK210" i="2"/>
  <c r="BK207" i="2"/>
  <c r="BK205" i="2"/>
  <c r="BK203" i="2"/>
  <c r="BK199" i="2"/>
  <c r="BK196" i="2"/>
  <c r="BK193" i="2"/>
  <c r="BK190" i="2"/>
  <c r="BK187" i="2"/>
  <c r="BK182" i="2"/>
  <c r="BK179" i="2"/>
  <c r="BK176" i="2"/>
  <c r="BK174" i="2"/>
  <c r="BK168" i="2"/>
  <c r="BK167" i="2"/>
  <c r="BK166" i="2"/>
  <c r="BK164" i="2"/>
  <c r="BK163" i="2"/>
  <c r="BK162" i="2"/>
  <c r="BK160" i="2"/>
  <c r="BK154" i="2"/>
  <c r="BK145" i="2"/>
  <c r="BK142" i="2"/>
  <c r="BK137" i="2"/>
  <c r="BK135" i="2"/>
  <c r="BK132" i="2"/>
  <c r="BK126" i="2"/>
  <c r="BK123" i="2"/>
  <c r="BK115" i="2"/>
  <c r="BK111" i="2"/>
  <c r="BK105" i="2"/>
  <c r="BK102" i="2"/>
  <c r="J37" i="7"/>
  <c r="J36" i="7"/>
  <c r="AY60" i="1" s="1"/>
  <c r="J35" i="7"/>
  <c r="AX60" i="1" s="1"/>
  <c r="BI112" i="7"/>
  <c r="BH112" i="7"/>
  <c r="BG112" i="7"/>
  <c r="BF112" i="7"/>
  <c r="T112" i="7"/>
  <c r="T111" i="7" s="1"/>
  <c r="R112" i="7"/>
  <c r="R111" i="7" s="1"/>
  <c r="P112" i="7"/>
  <c r="P111" i="7" s="1"/>
  <c r="BI109" i="7"/>
  <c r="BH109" i="7"/>
  <c r="BG109" i="7"/>
  <c r="BF109" i="7"/>
  <c r="T109" i="7"/>
  <c r="R109" i="7"/>
  <c r="P109" i="7"/>
  <c r="BI107" i="7"/>
  <c r="BH107" i="7"/>
  <c r="BG107" i="7"/>
  <c r="BF107" i="7"/>
  <c r="T107" i="7"/>
  <c r="R107" i="7"/>
  <c r="P107" i="7"/>
  <c r="BI103" i="7"/>
  <c r="BH103" i="7"/>
  <c r="BG103" i="7"/>
  <c r="BF103" i="7"/>
  <c r="T103" i="7"/>
  <c r="R103" i="7"/>
  <c r="P103"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6" i="7"/>
  <c r="BH96" i="7"/>
  <c r="BG96" i="7"/>
  <c r="BF96" i="7"/>
  <c r="T96" i="7"/>
  <c r="R96" i="7"/>
  <c r="P96" i="7"/>
  <c r="BI95" i="7"/>
  <c r="BH95" i="7"/>
  <c r="BG95" i="7"/>
  <c r="BF95" i="7"/>
  <c r="T95" i="7"/>
  <c r="R95" i="7"/>
  <c r="P95" i="7"/>
  <c r="BI94" i="7"/>
  <c r="BH94" i="7"/>
  <c r="BG94" i="7"/>
  <c r="BF94" i="7"/>
  <c r="T94" i="7"/>
  <c r="R94" i="7"/>
  <c r="P94" i="7"/>
  <c r="BI93" i="7"/>
  <c r="BH93" i="7"/>
  <c r="BG93" i="7"/>
  <c r="BF93" i="7"/>
  <c r="T93" i="7"/>
  <c r="R93" i="7"/>
  <c r="P93" i="7"/>
  <c r="BI92" i="7"/>
  <c r="BH92" i="7"/>
  <c r="BG92" i="7"/>
  <c r="BF92" i="7"/>
  <c r="T92" i="7"/>
  <c r="R92" i="7"/>
  <c r="P92" i="7"/>
  <c r="BI91" i="7"/>
  <c r="BH91" i="7"/>
  <c r="BG91" i="7"/>
  <c r="BF91" i="7"/>
  <c r="T91" i="7"/>
  <c r="R91" i="7"/>
  <c r="P91" i="7"/>
  <c r="BI90" i="7"/>
  <c r="BH90" i="7"/>
  <c r="BG90" i="7"/>
  <c r="BF90" i="7"/>
  <c r="T90" i="7"/>
  <c r="R90" i="7"/>
  <c r="P90" i="7"/>
  <c r="BI89" i="7"/>
  <c r="BH89" i="7"/>
  <c r="BG89" i="7"/>
  <c r="BF89" i="7"/>
  <c r="T89" i="7"/>
  <c r="R89" i="7"/>
  <c r="P89" i="7"/>
  <c r="BI87" i="7"/>
  <c r="BH87" i="7"/>
  <c r="BG87" i="7"/>
  <c r="BF87" i="7"/>
  <c r="T87" i="7"/>
  <c r="R87" i="7"/>
  <c r="P87" i="7"/>
  <c r="J81" i="7"/>
  <c r="J80" i="7"/>
  <c r="F80" i="7"/>
  <c r="F78" i="7"/>
  <c r="E76" i="7"/>
  <c r="J55" i="7"/>
  <c r="J54" i="7"/>
  <c r="F54" i="7"/>
  <c r="F52" i="7"/>
  <c r="E50" i="7"/>
  <c r="J18" i="7"/>
  <c r="E18" i="7"/>
  <c r="F81" i="7" s="1"/>
  <c r="J17" i="7"/>
  <c r="J12" i="7"/>
  <c r="J78" i="7" s="1"/>
  <c r="E7" i="7"/>
  <c r="E74" i="7"/>
  <c r="J37" i="6"/>
  <c r="J36" i="6"/>
  <c r="AY59" i="1" s="1"/>
  <c r="J35" i="6"/>
  <c r="AX59" i="1" s="1"/>
  <c r="BI127" i="6"/>
  <c r="BH127" i="6"/>
  <c r="BG127" i="6"/>
  <c r="BF127" i="6"/>
  <c r="T127" i="6"/>
  <c r="T126" i="6" s="1"/>
  <c r="R127" i="6"/>
  <c r="R126" i="6" s="1"/>
  <c r="P127" i="6"/>
  <c r="P126" i="6" s="1"/>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55" i="6" s="1"/>
  <c r="J17" i="6"/>
  <c r="J12" i="6"/>
  <c r="J52" i="6" s="1"/>
  <c r="E7" i="6"/>
  <c r="E48" i="6" s="1"/>
  <c r="J37" i="5"/>
  <c r="J36" i="5"/>
  <c r="AY58" i="1"/>
  <c r="J35" i="5"/>
  <c r="AX58" i="1"/>
  <c r="BI117" i="5"/>
  <c r="BH117" i="5"/>
  <c r="BG117" i="5"/>
  <c r="BF117" i="5"/>
  <c r="T117" i="5"/>
  <c r="T116" i="5"/>
  <c r="T115" i="5" s="1"/>
  <c r="R117" i="5"/>
  <c r="R116" i="5" s="1"/>
  <c r="R115" i="5" s="1"/>
  <c r="P117" i="5"/>
  <c r="P116" i="5" s="1"/>
  <c r="P115" i="5" s="1"/>
  <c r="BI113" i="5"/>
  <c r="BH113" i="5"/>
  <c r="BG113" i="5"/>
  <c r="BF113" i="5"/>
  <c r="T113" i="5"/>
  <c r="T112" i="5"/>
  <c r="R113" i="5"/>
  <c r="R112" i="5" s="1"/>
  <c r="P113" i="5"/>
  <c r="P112" i="5" s="1"/>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BI88" i="5"/>
  <c r="BH88" i="5"/>
  <c r="BG88" i="5"/>
  <c r="BF88" i="5"/>
  <c r="T88" i="5"/>
  <c r="T87" i="5" s="1"/>
  <c r="R88" i="5"/>
  <c r="R87" i="5" s="1"/>
  <c r="P88" i="5"/>
  <c r="P87" i="5" s="1"/>
  <c r="J83" i="5"/>
  <c r="J82" i="5"/>
  <c r="F82" i="5"/>
  <c r="F80" i="5"/>
  <c r="E78" i="5"/>
  <c r="J55" i="5"/>
  <c r="J54" i="5"/>
  <c r="F54" i="5"/>
  <c r="F52" i="5"/>
  <c r="E50" i="5"/>
  <c r="J18" i="5"/>
  <c r="E18" i="5"/>
  <c r="F55" i="5" s="1"/>
  <c r="J17" i="5"/>
  <c r="J12" i="5"/>
  <c r="J52" i="5" s="1"/>
  <c r="E7" i="5"/>
  <c r="E76" i="5" s="1"/>
  <c r="J37" i="4"/>
  <c r="J36" i="4"/>
  <c r="AY57" i="1" s="1"/>
  <c r="J35" i="4"/>
  <c r="AX57" i="1"/>
  <c r="BI182" i="4"/>
  <c r="BH182" i="4"/>
  <c r="BG182" i="4"/>
  <c r="BF182" i="4"/>
  <c r="T182" i="4"/>
  <c r="T181" i="4" s="1"/>
  <c r="R182" i="4"/>
  <c r="R181" i="4" s="1"/>
  <c r="P182" i="4"/>
  <c r="P181" i="4" s="1"/>
  <c r="BI180" i="4"/>
  <c r="BH180" i="4"/>
  <c r="BG180" i="4"/>
  <c r="BF180" i="4"/>
  <c r="T180" i="4"/>
  <c r="R180" i="4"/>
  <c r="P180" i="4"/>
  <c r="BI179" i="4"/>
  <c r="BH179" i="4"/>
  <c r="BG179" i="4"/>
  <c r="BF179" i="4"/>
  <c r="T179" i="4"/>
  <c r="R179" i="4"/>
  <c r="P179"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5" i="4"/>
  <c r="BH165" i="4"/>
  <c r="BG165" i="4"/>
  <c r="BF165" i="4"/>
  <c r="T165" i="4"/>
  <c r="R165" i="4"/>
  <c r="P165" i="4"/>
  <c r="BI164" i="4"/>
  <c r="BH164" i="4"/>
  <c r="BG164" i="4"/>
  <c r="BF164" i="4"/>
  <c r="T164" i="4"/>
  <c r="R164" i="4"/>
  <c r="P164" i="4"/>
  <c r="BI162" i="4"/>
  <c r="BH162" i="4"/>
  <c r="BG162" i="4"/>
  <c r="BF162" i="4"/>
  <c r="T162" i="4"/>
  <c r="R162" i="4"/>
  <c r="P162" i="4"/>
  <c r="BI159" i="4"/>
  <c r="BH159" i="4"/>
  <c r="BG159" i="4"/>
  <c r="BF159" i="4"/>
  <c r="T159" i="4"/>
  <c r="R159" i="4"/>
  <c r="P159"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49" i="4"/>
  <c r="BH149" i="4"/>
  <c r="BG149" i="4"/>
  <c r="BF149" i="4"/>
  <c r="T149" i="4"/>
  <c r="R149" i="4"/>
  <c r="P149"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29" i="4"/>
  <c r="BH129" i="4"/>
  <c r="BG129" i="4"/>
  <c r="BF129" i="4"/>
  <c r="T129" i="4"/>
  <c r="R129" i="4"/>
  <c r="P129" i="4"/>
  <c r="BI128" i="4"/>
  <c r="BH128" i="4"/>
  <c r="BG128" i="4"/>
  <c r="BF128" i="4"/>
  <c r="T128" i="4"/>
  <c r="R128" i="4"/>
  <c r="P128" i="4"/>
  <c r="BI126" i="4"/>
  <c r="BH126" i="4"/>
  <c r="BG126" i="4"/>
  <c r="BF126" i="4"/>
  <c r="T126" i="4"/>
  <c r="R126" i="4"/>
  <c r="P126" i="4"/>
  <c r="BI124" i="4"/>
  <c r="BH124" i="4"/>
  <c r="BG124" i="4"/>
  <c r="BF124" i="4"/>
  <c r="T124" i="4"/>
  <c r="R124" i="4"/>
  <c r="P124" i="4"/>
  <c r="BI122" i="4"/>
  <c r="BH122" i="4"/>
  <c r="BG122" i="4"/>
  <c r="BF122" i="4"/>
  <c r="T122" i="4"/>
  <c r="R122" i="4"/>
  <c r="P122" i="4"/>
  <c r="BI120" i="4"/>
  <c r="BH120" i="4"/>
  <c r="BG120" i="4"/>
  <c r="BF120" i="4"/>
  <c r="T120" i="4"/>
  <c r="R120" i="4"/>
  <c r="P120" i="4"/>
  <c r="BI118" i="4"/>
  <c r="BH118" i="4"/>
  <c r="BG118" i="4"/>
  <c r="BF118" i="4"/>
  <c r="T118" i="4"/>
  <c r="R118" i="4"/>
  <c r="P118" i="4"/>
  <c r="BI115" i="4"/>
  <c r="BH115" i="4"/>
  <c r="BG115" i="4"/>
  <c r="BF115" i="4"/>
  <c r="T115" i="4"/>
  <c r="R115" i="4"/>
  <c r="P115" i="4"/>
  <c r="BI113" i="4"/>
  <c r="BH113" i="4"/>
  <c r="BG113" i="4"/>
  <c r="BF113" i="4"/>
  <c r="T113" i="4"/>
  <c r="R113" i="4"/>
  <c r="P113" i="4"/>
  <c r="BI110" i="4"/>
  <c r="BH110" i="4"/>
  <c r="BG110" i="4"/>
  <c r="BF110" i="4"/>
  <c r="T110" i="4"/>
  <c r="T109" i="4" s="1"/>
  <c r="R110" i="4"/>
  <c r="R109" i="4"/>
  <c r="P110" i="4"/>
  <c r="P109" i="4" s="1"/>
  <c r="BI107" i="4"/>
  <c r="BH107" i="4"/>
  <c r="BG107" i="4"/>
  <c r="BF107" i="4"/>
  <c r="T107" i="4"/>
  <c r="R107" i="4"/>
  <c r="P107" i="4"/>
  <c r="BI105" i="4"/>
  <c r="BH105" i="4"/>
  <c r="BG105" i="4"/>
  <c r="BF105" i="4"/>
  <c r="T105" i="4"/>
  <c r="R105" i="4"/>
  <c r="P105"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55" i="4"/>
  <c r="J17" i="4"/>
  <c r="J12" i="4"/>
  <c r="J52" i="4" s="1"/>
  <c r="E7" i="4"/>
  <c r="E80" i="4" s="1"/>
  <c r="J37" i="3"/>
  <c r="J36" i="3"/>
  <c r="AY56" i="1" s="1"/>
  <c r="J35" i="3"/>
  <c r="AX56" i="1" s="1"/>
  <c r="BI126" i="3"/>
  <c r="BH126" i="3"/>
  <c r="BG126" i="3"/>
  <c r="BF126" i="3"/>
  <c r="T126" i="3"/>
  <c r="T125" i="3"/>
  <c r="R126" i="3"/>
  <c r="R125" i="3" s="1"/>
  <c r="P126" i="3"/>
  <c r="P125" i="3" s="1"/>
  <c r="P121" i="3" s="1"/>
  <c r="BI123" i="3"/>
  <c r="BH123" i="3"/>
  <c r="BG123" i="3"/>
  <c r="BF123" i="3"/>
  <c r="T123" i="3"/>
  <c r="T122" i="3" s="1"/>
  <c r="T121" i="3" s="1"/>
  <c r="R123" i="3"/>
  <c r="R122" i="3"/>
  <c r="R121" i="3" s="1"/>
  <c r="P123" i="3"/>
  <c r="P122" i="3"/>
  <c r="BI119" i="3"/>
  <c r="BH119" i="3"/>
  <c r="BG119" i="3"/>
  <c r="BF119" i="3"/>
  <c r="T119" i="3"/>
  <c r="T118" i="3" s="1"/>
  <c r="R119" i="3"/>
  <c r="R118" i="3"/>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s="1"/>
  <c r="J17" i="3"/>
  <c r="J12" i="3"/>
  <c r="J80" i="3"/>
  <c r="E7" i="3"/>
  <c r="E76" i="3"/>
  <c r="J37" i="2"/>
  <c r="J36" i="2"/>
  <c r="AY55" i="1" s="1"/>
  <c r="J35" i="2"/>
  <c r="AX55" i="1" s="1"/>
  <c r="BI382" i="2"/>
  <c r="BH382" i="2"/>
  <c r="BG382" i="2"/>
  <c r="BF382" i="2"/>
  <c r="T382" i="2"/>
  <c r="R382" i="2"/>
  <c r="P382" i="2"/>
  <c r="BI379" i="2"/>
  <c r="BH379" i="2"/>
  <c r="BG379" i="2"/>
  <c r="BF379" i="2"/>
  <c r="T379" i="2"/>
  <c r="R379" i="2"/>
  <c r="P379" i="2"/>
  <c r="BI376" i="2"/>
  <c r="BH376" i="2"/>
  <c r="BG376" i="2"/>
  <c r="BF376" i="2"/>
  <c r="T376" i="2"/>
  <c r="R376" i="2"/>
  <c r="P376" i="2"/>
  <c r="BI373" i="2"/>
  <c r="BH373" i="2"/>
  <c r="BG373" i="2"/>
  <c r="BF373" i="2"/>
  <c r="T373" i="2"/>
  <c r="R373" i="2"/>
  <c r="P373" i="2"/>
  <c r="BI371" i="2"/>
  <c r="BH371" i="2"/>
  <c r="BG371" i="2"/>
  <c r="BF371" i="2"/>
  <c r="T371" i="2"/>
  <c r="R371" i="2"/>
  <c r="P371" i="2"/>
  <c r="BI367" i="2"/>
  <c r="BH367" i="2"/>
  <c r="BG367" i="2"/>
  <c r="BF367" i="2"/>
  <c r="T367" i="2"/>
  <c r="T366" i="2" s="1"/>
  <c r="R367" i="2"/>
  <c r="R366" i="2" s="1"/>
  <c r="P367" i="2"/>
  <c r="P366" i="2"/>
  <c r="BI364" i="2"/>
  <c r="BH364" i="2"/>
  <c r="BG364" i="2"/>
  <c r="BF364" i="2"/>
  <c r="T364" i="2"/>
  <c r="T363" i="2" s="1"/>
  <c r="R364" i="2"/>
  <c r="R363" i="2" s="1"/>
  <c r="P364" i="2"/>
  <c r="P363" i="2" s="1"/>
  <c r="BI360" i="2"/>
  <c r="BH360" i="2"/>
  <c r="BG360" i="2"/>
  <c r="BF360" i="2"/>
  <c r="T360" i="2"/>
  <c r="T359" i="2"/>
  <c r="R360" i="2"/>
  <c r="R359" i="2" s="1"/>
  <c r="P360" i="2"/>
  <c r="P359" i="2"/>
  <c r="BI357" i="2"/>
  <c r="BH357" i="2"/>
  <c r="BG357" i="2"/>
  <c r="BF357" i="2"/>
  <c r="T357" i="2"/>
  <c r="T356" i="2" s="1"/>
  <c r="R357" i="2"/>
  <c r="R356" i="2" s="1"/>
  <c r="P357" i="2"/>
  <c r="P356" i="2" s="1"/>
  <c r="BI353" i="2"/>
  <c r="BH353" i="2"/>
  <c r="BG353" i="2"/>
  <c r="BF353" i="2"/>
  <c r="T353" i="2"/>
  <c r="R353" i="2"/>
  <c r="P353" i="2"/>
  <c r="BI351" i="2"/>
  <c r="BH351" i="2"/>
  <c r="BG351" i="2"/>
  <c r="BF351" i="2"/>
  <c r="T351" i="2"/>
  <c r="R351" i="2"/>
  <c r="P351" i="2"/>
  <c r="BI346" i="2"/>
  <c r="BH346" i="2"/>
  <c r="BG346" i="2"/>
  <c r="BF346" i="2"/>
  <c r="T346" i="2"/>
  <c r="R346" i="2"/>
  <c r="P346" i="2"/>
  <c r="BI341" i="2"/>
  <c r="BH341" i="2"/>
  <c r="BG341" i="2"/>
  <c r="BF341" i="2"/>
  <c r="T341" i="2"/>
  <c r="R341" i="2"/>
  <c r="P341" i="2"/>
  <c r="BI333" i="2"/>
  <c r="BH333" i="2"/>
  <c r="BG333" i="2"/>
  <c r="BF333" i="2"/>
  <c r="T333" i="2"/>
  <c r="R333" i="2"/>
  <c r="P333" i="2"/>
  <c r="BI331" i="2"/>
  <c r="BH331" i="2"/>
  <c r="BG331" i="2"/>
  <c r="BF331" i="2"/>
  <c r="T331" i="2"/>
  <c r="R331" i="2"/>
  <c r="P331" i="2"/>
  <c r="BI325" i="2"/>
  <c r="BH325" i="2"/>
  <c r="BG325" i="2"/>
  <c r="BF325" i="2"/>
  <c r="T325" i="2"/>
  <c r="R325" i="2"/>
  <c r="P325" i="2"/>
  <c r="BI323" i="2"/>
  <c r="BH323" i="2"/>
  <c r="BG323" i="2"/>
  <c r="BF323" i="2"/>
  <c r="T323" i="2"/>
  <c r="R323" i="2"/>
  <c r="P323" i="2"/>
  <c r="BI320" i="2"/>
  <c r="BH320" i="2"/>
  <c r="BG320" i="2"/>
  <c r="BF320" i="2"/>
  <c r="T320" i="2"/>
  <c r="R320" i="2"/>
  <c r="P320" i="2"/>
  <c r="BI318" i="2"/>
  <c r="BH318" i="2"/>
  <c r="BG318" i="2"/>
  <c r="BF318" i="2"/>
  <c r="T318" i="2"/>
  <c r="R318" i="2"/>
  <c r="P318" i="2"/>
  <c r="BI315" i="2"/>
  <c r="BH315" i="2"/>
  <c r="BG315" i="2"/>
  <c r="BF315" i="2"/>
  <c r="T315" i="2"/>
  <c r="R315" i="2"/>
  <c r="P315" i="2"/>
  <c r="BI312" i="2"/>
  <c r="BH312" i="2"/>
  <c r="BG312" i="2"/>
  <c r="BF312" i="2"/>
  <c r="T312" i="2"/>
  <c r="R312" i="2"/>
  <c r="P312" i="2"/>
  <c r="BI309" i="2"/>
  <c r="BH309" i="2"/>
  <c r="BG309" i="2"/>
  <c r="BF309" i="2"/>
  <c r="T309" i="2"/>
  <c r="R309" i="2"/>
  <c r="P309" i="2"/>
  <c r="BI307" i="2"/>
  <c r="BH307" i="2"/>
  <c r="BG307" i="2"/>
  <c r="BF307" i="2"/>
  <c r="T307" i="2"/>
  <c r="R307" i="2"/>
  <c r="P307" i="2"/>
  <c r="BI301" i="2"/>
  <c r="BH301" i="2"/>
  <c r="BG301" i="2"/>
  <c r="BF301" i="2"/>
  <c r="T301" i="2"/>
  <c r="R301" i="2"/>
  <c r="P301" i="2"/>
  <c r="BI298" i="2"/>
  <c r="BH298" i="2"/>
  <c r="BG298" i="2"/>
  <c r="BF298" i="2"/>
  <c r="T298" i="2"/>
  <c r="R298" i="2"/>
  <c r="P298" i="2"/>
  <c r="BI296" i="2"/>
  <c r="BH296" i="2"/>
  <c r="BG296" i="2"/>
  <c r="BF296" i="2"/>
  <c r="T296" i="2"/>
  <c r="R296" i="2"/>
  <c r="P296" i="2"/>
  <c r="BI291" i="2"/>
  <c r="BH291" i="2"/>
  <c r="BG291" i="2"/>
  <c r="BF291" i="2"/>
  <c r="T291" i="2"/>
  <c r="R291" i="2"/>
  <c r="P291" i="2"/>
  <c r="BI290" i="2"/>
  <c r="BH290" i="2"/>
  <c r="BG290" i="2"/>
  <c r="BF290" i="2"/>
  <c r="T290" i="2"/>
  <c r="R290" i="2"/>
  <c r="P290" i="2"/>
  <c r="BI284" i="2"/>
  <c r="BH284" i="2"/>
  <c r="BG284" i="2"/>
  <c r="BF284" i="2"/>
  <c r="T284" i="2"/>
  <c r="R284" i="2"/>
  <c r="P284" i="2"/>
  <c r="BI277" i="2"/>
  <c r="BH277" i="2"/>
  <c r="BG277" i="2"/>
  <c r="BF277" i="2"/>
  <c r="T277" i="2"/>
  <c r="R277" i="2"/>
  <c r="P277" i="2"/>
  <c r="BI274" i="2"/>
  <c r="BH274" i="2"/>
  <c r="BG274" i="2"/>
  <c r="BF274" i="2"/>
  <c r="T274" i="2"/>
  <c r="R274" i="2"/>
  <c r="P274" i="2"/>
  <c r="BI272" i="2"/>
  <c r="BH272" i="2"/>
  <c r="BG272" i="2"/>
  <c r="BF272" i="2"/>
  <c r="T272" i="2"/>
  <c r="R272" i="2"/>
  <c r="P272" i="2"/>
  <c r="BI269" i="2"/>
  <c r="BH269" i="2"/>
  <c r="BG269" i="2"/>
  <c r="BF269" i="2"/>
  <c r="T269" i="2"/>
  <c r="R269" i="2"/>
  <c r="P269" i="2"/>
  <c r="BI267" i="2"/>
  <c r="BH267" i="2"/>
  <c r="BG267" i="2"/>
  <c r="BF267" i="2"/>
  <c r="T267" i="2"/>
  <c r="R267" i="2"/>
  <c r="P267" i="2"/>
  <c r="BI264" i="2"/>
  <c r="BH264" i="2"/>
  <c r="BG264" i="2"/>
  <c r="BF264" i="2"/>
  <c r="T264" i="2"/>
  <c r="R264" i="2"/>
  <c r="P264" i="2"/>
  <c r="BI261" i="2"/>
  <c r="BH261" i="2"/>
  <c r="BG261" i="2"/>
  <c r="BF261" i="2"/>
  <c r="T261" i="2"/>
  <c r="R261" i="2"/>
  <c r="P261"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51" i="2"/>
  <c r="BH251" i="2"/>
  <c r="BG251" i="2"/>
  <c r="BF251" i="2"/>
  <c r="T251" i="2"/>
  <c r="R251" i="2"/>
  <c r="P251" i="2"/>
  <c r="BI248" i="2"/>
  <c r="BH248" i="2"/>
  <c r="BG248" i="2"/>
  <c r="BF248" i="2"/>
  <c r="T248" i="2"/>
  <c r="R248" i="2"/>
  <c r="P248" i="2"/>
  <c r="BI245" i="2"/>
  <c r="BH245" i="2"/>
  <c r="BG245" i="2"/>
  <c r="BF245" i="2"/>
  <c r="T245" i="2"/>
  <c r="R245" i="2"/>
  <c r="P245" i="2"/>
  <c r="BI240" i="2"/>
  <c r="BH240" i="2"/>
  <c r="BG240" i="2"/>
  <c r="BF240" i="2"/>
  <c r="T240" i="2"/>
  <c r="R240" i="2"/>
  <c r="P240" i="2"/>
  <c r="BI235" i="2"/>
  <c r="BH235" i="2"/>
  <c r="BG235" i="2"/>
  <c r="BF235" i="2"/>
  <c r="T235" i="2"/>
  <c r="R235" i="2"/>
  <c r="P235" i="2"/>
  <c r="BI232" i="2"/>
  <c r="BH232" i="2"/>
  <c r="BG232" i="2"/>
  <c r="BF232" i="2"/>
  <c r="T232" i="2"/>
  <c r="R232" i="2"/>
  <c r="P232" i="2"/>
  <c r="BI230" i="2"/>
  <c r="BH230" i="2"/>
  <c r="BG230" i="2"/>
  <c r="BF230" i="2"/>
  <c r="T230" i="2"/>
  <c r="R230" i="2"/>
  <c r="P230" i="2"/>
  <c r="BI227" i="2"/>
  <c r="BH227" i="2"/>
  <c r="BG227" i="2"/>
  <c r="BF227" i="2"/>
  <c r="T227" i="2"/>
  <c r="R227" i="2"/>
  <c r="P227" i="2"/>
  <c r="BI224" i="2"/>
  <c r="BH224" i="2"/>
  <c r="BG224" i="2"/>
  <c r="BF224" i="2"/>
  <c r="T224" i="2"/>
  <c r="R224" i="2"/>
  <c r="P224" i="2"/>
  <c r="BI222" i="2"/>
  <c r="BH222" i="2"/>
  <c r="BG222" i="2"/>
  <c r="BF222" i="2"/>
  <c r="T222" i="2"/>
  <c r="R222" i="2"/>
  <c r="P222" i="2"/>
  <c r="BI221" i="2"/>
  <c r="BH221" i="2"/>
  <c r="BG221" i="2"/>
  <c r="BF221" i="2"/>
  <c r="T221" i="2"/>
  <c r="R221" i="2"/>
  <c r="P221" i="2"/>
  <c r="BI219" i="2"/>
  <c r="BH219" i="2"/>
  <c r="BG219" i="2"/>
  <c r="BF219" i="2"/>
  <c r="T219" i="2"/>
  <c r="R219" i="2"/>
  <c r="P219" i="2"/>
  <c r="BI215" i="2"/>
  <c r="BH215" i="2"/>
  <c r="BG215" i="2"/>
  <c r="BF215" i="2"/>
  <c r="T215" i="2"/>
  <c r="T214" i="2" s="1"/>
  <c r="R215" i="2"/>
  <c r="R214" i="2" s="1"/>
  <c r="P215" i="2"/>
  <c r="P214" i="2" s="1"/>
  <c r="BI212" i="2"/>
  <c r="BH212" i="2"/>
  <c r="BG212" i="2"/>
  <c r="BF212" i="2"/>
  <c r="T212" i="2"/>
  <c r="R212" i="2"/>
  <c r="P212" i="2"/>
  <c r="BI210" i="2"/>
  <c r="BH210" i="2"/>
  <c r="BG210" i="2"/>
  <c r="BF210" i="2"/>
  <c r="T210" i="2"/>
  <c r="R210" i="2"/>
  <c r="P210" i="2"/>
  <c r="BI207" i="2"/>
  <c r="BH207" i="2"/>
  <c r="BG207" i="2"/>
  <c r="BF207" i="2"/>
  <c r="T207" i="2"/>
  <c r="R207" i="2"/>
  <c r="P207" i="2"/>
  <c r="BI205" i="2"/>
  <c r="BH205" i="2"/>
  <c r="BG205" i="2"/>
  <c r="BF205" i="2"/>
  <c r="T205" i="2"/>
  <c r="R205" i="2"/>
  <c r="P205" i="2"/>
  <c r="BI203" i="2"/>
  <c r="BH203" i="2"/>
  <c r="BG203" i="2"/>
  <c r="BF203" i="2"/>
  <c r="T203" i="2"/>
  <c r="R203" i="2"/>
  <c r="P203" i="2"/>
  <c r="BI199" i="2"/>
  <c r="BH199" i="2"/>
  <c r="BG199" i="2"/>
  <c r="BF199" i="2"/>
  <c r="T199" i="2"/>
  <c r="R199" i="2"/>
  <c r="P199" i="2"/>
  <c r="BI196" i="2"/>
  <c r="BH196" i="2"/>
  <c r="BG196" i="2"/>
  <c r="BF196" i="2"/>
  <c r="T196" i="2"/>
  <c r="R196" i="2"/>
  <c r="P196" i="2"/>
  <c r="BI193" i="2"/>
  <c r="BH193" i="2"/>
  <c r="BG193" i="2"/>
  <c r="BF193" i="2"/>
  <c r="T193" i="2"/>
  <c r="R193" i="2"/>
  <c r="P193" i="2"/>
  <c r="BI190" i="2"/>
  <c r="BH190" i="2"/>
  <c r="BG190" i="2"/>
  <c r="BF190" i="2"/>
  <c r="T190" i="2"/>
  <c r="R190" i="2"/>
  <c r="P190" i="2"/>
  <c r="BI187" i="2"/>
  <c r="BH187" i="2"/>
  <c r="BG187" i="2"/>
  <c r="BF187" i="2"/>
  <c r="T187" i="2"/>
  <c r="R187" i="2"/>
  <c r="P187" i="2"/>
  <c r="BI182" i="2"/>
  <c r="BH182" i="2"/>
  <c r="BG182" i="2"/>
  <c r="BF182" i="2"/>
  <c r="T182" i="2"/>
  <c r="R182" i="2"/>
  <c r="P182" i="2"/>
  <c r="BI179" i="2"/>
  <c r="BH179" i="2"/>
  <c r="BG179" i="2"/>
  <c r="BF179" i="2"/>
  <c r="T179" i="2"/>
  <c r="R179" i="2"/>
  <c r="P179" i="2"/>
  <c r="BI176" i="2"/>
  <c r="BH176" i="2"/>
  <c r="BG176" i="2"/>
  <c r="BF176" i="2"/>
  <c r="T176" i="2"/>
  <c r="R176" i="2"/>
  <c r="P176" i="2"/>
  <c r="BI174" i="2"/>
  <c r="BH174" i="2"/>
  <c r="BG174" i="2"/>
  <c r="BF174" i="2"/>
  <c r="T174" i="2"/>
  <c r="R174" i="2"/>
  <c r="P174" i="2"/>
  <c r="BI168" i="2"/>
  <c r="BH168" i="2"/>
  <c r="BG168" i="2"/>
  <c r="BF168" i="2"/>
  <c r="T168" i="2"/>
  <c r="R168" i="2"/>
  <c r="P168" i="2"/>
  <c r="BI167" i="2"/>
  <c r="BH167" i="2"/>
  <c r="BG167" i="2"/>
  <c r="BF167" i="2"/>
  <c r="T167" i="2"/>
  <c r="R167" i="2"/>
  <c r="P167" i="2"/>
  <c r="BI166" i="2"/>
  <c r="BH166" i="2"/>
  <c r="BG166" i="2"/>
  <c r="BF166" i="2"/>
  <c r="T166" i="2"/>
  <c r="R166" i="2"/>
  <c r="P166" i="2"/>
  <c r="BI164" i="2"/>
  <c r="BH164" i="2"/>
  <c r="BG164" i="2"/>
  <c r="BF164" i="2"/>
  <c r="T164" i="2"/>
  <c r="R164" i="2"/>
  <c r="P164" i="2"/>
  <c r="BI163" i="2"/>
  <c r="BH163" i="2"/>
  <c r="BG163" i="2"/>
  <c r="BF163" i="2"/>
  <c r="T163" i="2"/>
  <c r="R163" i="2"/>
  <c r="P163" i="2"/>
  <c r="BI162" i="2"/>
  <c r="BH162" i="2"/>
  <c r="BG162" i="2"/>
  <c r="BF162" i="2"/>
  <c r="T162" i="2"/>
  <c r="R162" i="2"/>
  <c r="P162" i="2"/>
  <c r="BI160" i="2"/>
  <c r="BH160" i="2"/>
  <c r="BG160" i="2"/>
  <c r="BF160" i="2"/>
  <c r="T160" i="2"/>
  <c r="R160" i="2"/>
  <c r="P160" i="2"/>
  <c r="BI154" i="2"/>
  <c r="BH154" i="2"/>
  <c r="BG154" i="2"/>
  <c r="BF154" i="2"/>
  <c r="T154" i="2"/>
  <c r="R154" i="2"/>
  <c r="P154" i="2"/>
  <c r="BI145" i="2"/>
  <c r="BH145" i="2"/>
  <c r="BG145" i="2"/>
  <c r="BF145" i="2"/>
  <c r="T145" i="2"/>
  <c r="R145" i="2"/>
  <c r="P145" i="2"/>
  <c r="BI142" i="2"/>
  <c r="BH142" i="2"/>
  <c r="BG142" i="2"/>
  <c r="BF142" i="2"/>
  <c r="T142" i="2"/>
  <c r="R142" i="2"/>
  <c r="P142" i="2"/>
  <c r="BI137" i="2"/>
  <c r="BH137" i="2"/>
  <c r="BG137" i="2"/>
  <c r="BF137" i="2"/>
  <c r="T137" i="2"/>
  <c r="R137" i="2"/>
  <c r="P137" i="2"/>
  <c r="BI135" i="2"/>
  <c r="BH135" i="2"/>
  <c r="BG135" i="2"/>
  <c r="BF135" i="2"/>
  <c r="T135" i="2"/>
  <c r="R135" i="2"/>
  <c r="P135" i="2"/>
  <c r="BI132" i="2"/>
  <c r="BH132" i="2"/>
  <c r="BG132" i="2"/>
  <c r="BF132" i="2"/>
  <c r="T132" i="2"/>
  <c r="R132" i="2"/>
  <c r="P132" i="2"/>
  <c r="BI126" i="2"/>
  <c r="BH126" i="2"/>
  <c r="BG126" i="2"/>
  <c r="BF126" i="2"/>
  <c r="T126" i="2"/>
  <c r="R126" i="2"/>
  <c r="P126" i="2"/>
  <c r="BI123" i="2"/>
  <c r="BH123" i="2"/>
  <c r="BG123" i="2"/>
  <c r="BF123" i="2"/>
  <c r="T123" i="2"/>
  <c r="R123" i="2"/>
  <c r="P123" i="2"/>
  <c r="BI115" i="2"/>
  <c r="BH115" i="2"/>
  <c r="BG115" i="2"/>
  <c r="BF115" i="2"/>
  <c r="T115" i="2"/>
  <c r="R115" i="2"/>
  <c r="P115" i="2"/>
  <c r="BI111" i="2"/>
  <c r="BH111" i="2"/>
  <c r="BG111" i="2"/>
  <c r="BF111" i="2"/>
  <c r="T111" i="2"/>
  <c r="R111" i="2"/>
  <c r="P111" i="2"/>
  <c r="BI105" i="2"/>
  <c r="BH105" i="2"/>
  <c r="BG105" i="2"/>
  <c r="BF105" i="2"/>
  <c r="T105" i="2"/>
  <c r="R105" i="2"/>
  <c r="P105" i="2"/>
  <c r="BI102" i="2"/>
  <c r="BH102" i="2"/>
  <c r="BG102" i="2"/>
  <c r="BF102" i="2"/>
  <c r="T102" i="2"/>
  <c r="R102" i="2"/>
  <c r="P102" i="2"/>
  <c r="J96" i="2"/>
  <c r="J95" i="2"/>
  <c r="F95" i="2"/>
  <c r="F93" i="2"/>
  <c r="E91" i="2"/>
  <c r="J55" i="2"/>
  <c r="J54" i="2"/>
  <c r="F54" i="2"/>
  <c r="F52" i="2"/>
  <c r="E50" i="2"/>
  <c r="J18" i="2"/>
  <c r="E18" i="2"/>
  <c r="F55" i="2" s="1"/>
  <c r="J17" i="2"/>
  <c r="J12" i="2"/>
  <c r="J93" i="2" s="1"/>
  <c r="E7" i="2"/>
  <c r="E48" i="2" s="1"/>
  <c r="L50" i="1"/>
  <c r="AM50" i="1"/>
  <c r="AM49" i="1"/>
  <c r="L49" i="1"/>
  <c r="AM47" i="1"/>
  <c r="L47" i="1"/>
  <c r="L45" i="1"/>
  <c r="L44" i="1"/>
  <c r="AS54" i="1"/>
  <c r="T101" i="2" l="1"/>
  <c r="R114" i="2"/>
  <c r="T161" i="2"/>
  <c r="T202" i="2"/>
  <c r="T218" i="2"/>
  <c r="BK234" i="2"/>
  <c r="J234" i="2" s="1"/>
  <c r="J69" i="2" s="1"/>
  <c r="BK276" i="2"/>
  <c r="J276" i="2" s="1"/>
  <c r="J70" i="2" s="1"/>
  <c r="R311" i="2"/>
  <c r="BK340" i="2"/>
  <c r="J340" i="2" s="1"/>
  <c r="J73" i="2" s="1"/>
  <c r="R370" i="2"/>
  <c r="R355" i="2" s="1"/>
  <c r="BK88" i="3"/>
  <c r="J88" i="3" s="1"/>
  <c r="J61" i="3" s="1"/>
  <c r="T98" i="3"/>
  <c r="BK91" i="4"/>
  <c r="J91" i="4" s="1"/>
  <c r="J60" i="4" s="1"/>
  <c r="BK104" i="4"/>
  <c r="J104" i="4" s="1"/>
  <c r="J61" i="4" s="1"/>
  <c r="BK112" i="4"/>
  <c r="J112" i="4" s="1"/>
  <c r="J63" i="4" s="1"/>
  <c r="T112" i="4"/>
  <c r="T117" i="4"/>
  <c r="T127" i="4"/>
  <c r="T131" i="4"/>
  <c r="R148" i="4"/>
  <c r="R161" i="4"/>
  <c r="P167" i="4"/>
  <c r="P90" i="5"/>
  <c r="P86" i="5" s="1"/>
  <c r="AU58" i="1" s="1"/>
  <c r="P97" i="5"/>
  <c r="P102" i="5"/>
  <c r="T86" i="6"/>
  <c r="T91" i="6"/>
  <c r="R98" i="6"/>
  <c r="P105" i="6"/>
  <c r="T112" i="6"/>
  <c r="BK86" i="7"/>
  <c r="BK85" i="7" s="1"/>
  <c r="BK101" i="2"/>
  <c r="J101" i="2" s="1"/>
  <c r="J61" i="2" s="1"/>
  <c r="BK114" i="2"/>
  <c r="J114" i="2" s="1"/>
  <c r="J62" i="2" s="1"/>
  <c r="P161" i="2"/>
  <c r="BK202" i="2"/>
  <c r="J202" i="2" s="1"/>
  <c r="J64" i="2" s="1"/>
  <c r="R218" i="2"/>
  <c r="R223" i="2"/>
  <c r="R234" i="2"/>
  <c r="R276" i="2"/>
  <c r="BK311" i="2"/>
  <c r="J311" i="2" s="1"/>
  <c r="J71" i="2" s="1"/>
  <c r="BK322" i="2"/>
  <c r="J322" i="2" s="1"/>
  <c r="J72" i="2" s="1"/>
  <c r="R322" i="2"/>
  <c r="R340" i="2"/>
  <c r="BK370" i="2"/>
  <c r="J370" i="2" s="1"/>
  <c r="J79" i="2" s="1"/>
  <c r="R88" i="3"/>
  <c r="R98" i="3"/>
  <c r="T91" i="4"/>
  <c r="R104" i="4"/>
  <c r="P112" i="4"/>
  <c r="R117" i="4"/>
  <c r="P127" i="4"/>
  <c r="R131" i="4"/>
  <c r="T148" i="4"/>
  <c r="T161" i="4"/>
  <c r="R167" i="4"/>
  <c r="T90" i="5"/>
  <c r="R97" i="5"/>
  <c r="R102" i="5"/>
  <c r="P86" i="6"/>
  <c r="R91" i="6"/>
  <c r="P98" i="6"/>
  <c r="R105" i="6"/>
  <c r="BK112" i="6"/>
  <c r="J112" i="6" s="1"/>
  <c r="J64" i="6" s="1"/>
  <c r="R86" i="7"/>
  <c r="R85" i="7" s="1"/>
  <c r="P106" i="7"/>
  <c r="P105" i="7"/>
  <c r="T106" i="7"/>
  <c r="T105" i="7" s="1"/>
  <c r="P101" i="2"/>
  <c r="P114" i="2"/>
  <c r="BK161" i="2"/>
  <c r="J161" i="2" s="1"/>
  <c r="J63" i="2" s="1"/>
  <c r="P202" i="2"/>
  <c r="BK218" i="2"/>
  <c r="J218" i="2" s="1"/>
  <c r="J67" i="2" s="1"/>
  <c r="BK223" i="2"/>
  <c r="J223" i="2" s="1"/>
  <c r="J68" i="2" s="1"/>
  <c r="T223" i="2"/>
  <c r="T234" i="2"/>
  <c r="T276" i="2"/>
  <c r="P322" i="2"/>
  <c r="T322" i="2"/>
  <c r="T340" i="2"/>
  <c r="P370" i="2"/>
  <c r="P355" i="2" s="1"/>
  <c r="P88" i="3"/>
  <c r="BK98" i="3"/>
  <c r="J98" i="3" s="1"/>
  <c r="J62" i="3" s="1"/>
  <c r="P91" i="4"/>
  <c r="T104" i="4"/>
  <c r="R112" i="4"/>
  <c r="P117" i="4"/>
  <c r="BK127" i="4"/>
  <c r="J127" i="4" s="1"/>
  <c r="J65" i="4" s="1"/>
  <c r="P131" i="4"/>
  <c r="P148" i="4"/>
  <c r="P161" i="4"/>
  <c r="T167" i="4"/>
  <c r="R90" i="5"/>
  <c r="R86" i="5" s="1"/>
  <c r="T97" i="5"/>
  <c r="T102" i="5"/>
  <c r="R86" i="6"/>
  <c r="P91" i="6"/>
  <c r="T98" i="6"/>
  <c r="T105" i="6"/>
  <c r="P112" i="6"/>
  <c r="T86" i="7"/>
  <c r="T85" i="7" s="1"/>
  <c r="BK106" i="7"/>
  <c r="J106" i="7" s="1"/>
  <c r="J63" i="7" s="1"/>
  <c r="R106" i="7"/>
  <c r="R105" i="7" s="1"/>
  <c r="R101" i="2"/>
  <c r="T114" i="2"/>
  <c r="R161" i="2"/>
  <c r="R202" i="2"/>
  <c r="P218" i="2"/>
  <c r="P223" i="2"/>
  <c r="P234" i="2"/>
  <c r="P276" i="2"/>
  <c r="P311" i="2"/>
  <c r="T311" i="2"/>
  <c r="P340" i="2"/>
  <c r="T370" i="2"/>
  <c r="T355" i="2" s="1"/>
  <c r="T88" i="3"/>
  <c r="T87" i="3" s="1"/>
  <c r="T86" i="3" s="1"/>
  <c r="P98" i="3"/>
  <c r="R91" i="4"/>
  <c r="P104" i="4"/>
  <c r="BK117" i="4"/>
  <c r="J117" i="4" s="1"/>
  <c r="J64" i="4" s="1"/>
  <c r="R127" i="4"/>
  <c r="BK131" i="4"/>
  <c r="J131" i="4" s="1"/>
  <c r="J66" i="4" s="1"/>
  <c r="BK148" i="4"/>
  <c r="J148" i="4" s="1"/>
  <c r="J67" i="4" s="1"/>
  <c r="BK161" i="4"/>
  <c r="J161" i="4" s="1"/>
  <c r="J68" i="4" s="1"/>
  <c r="BK167" i="4"/>
  <c r="J167" i="4" s="1"/>
  <c r="J69" i="4" s="1"/>
  <c r="BK90" i="5"/>
  <c r="J90" i="5" s="1"/>
  <c r="J61" i="5" s="1"/>
  <c r="BK97" i="5"/>
  <c r="J97" i="5" s="1"/>
  <c r="J62" i="5" s="1"/>
  <c r="BK102" i="5"/>
  <c r="J102" i="5" s="1"/>
  <c r="J63" i="5" s="1"/>
  <c r="BK86" i="6"/>
  <c r="J86" i="6" s="1"/>
  <c r="J60" i="6" s="1"/>
  <c r="BK91" i="6"/>
  <c r="J91" i="6" s="1"/>
  <c r="J61" i="6" s="1"/>
  <c r="BK98" i="6"/>
  <c r="J98" i="6" s="1"/>
  <c r="J62" i="6" s="1"/>
  <c r="BK105" i="6"/>
  <c r="J105" i="6" s="1"/>
  <c r="J63" i="6" s="1"/>
  <c r="R112" i="6"/>
  <c r="P86" i="7"/>
  <c r="P85" i="7" s="1"/>
  <c r="P84" i="7" s="1"/>
  <c r="AU60" i="1" s="1"/>
  <c r="BK359" i="2"/>
  <c r="J359" i="2" s="1"/>
  <c r="J76" i="2" s="1"/>
  <c r="BK109" i="4"/>
  <c r="J109" i="4"/>
  <c r="J62" i="4" s="1"/>
  <c r="BK112" i="5"/>
  <c r="J112" i="5" s="1"/>
  <c r="J64" i="5" s="1"/>
  <c r="BK214" i="2"/>
  <c r="J214" i="2" s="1"/>
  <c r="J65" i="2" s="1"/>
  <c r="BK366" i="2"/>
  <c r="J366" i="2" s="1"/>
  <c r="J78" i="2" s="1"/>
  <c r="BK116" i="5"/>
  <c r="J116" i="5"/>
  <c r="J66" i="5"/>
  <c r="BK126" i="6"/>
  <c r="J126" i="6" s="1"/>
  <c r="J65" i="6" s="1"/>
  <c r="BK363" i="2"/>
  <c r="J363" i="2" s="1"/>
  <c r="J77" i="2" s="1"/>
  <c r="BK122" i="3"/>
  <c r="J122" i="3" s="1"/>
  <c r="J65" i="3" s="1"/>
  <c r="BK125" i="3"/>
  <c r="J125" i="3" s="1"/>
  <c r="J66" i="3" s="1"/>
  <c r="BK356" i="2"/>
  <c r="J356" i="2" s="1"/>
  <c r="J75" i="2" s="1"/>
  <c r="BK118" i="3"/>
  <c r="J118" i="3" s="1"/>
  <c r="J63" i="3" s="1"/>
  <c r="BK181" i="4"/>
  <c r="J181" i="4"/>
  <c r="J70" i="4" s="1"/>
  <c r="BK87" i="5"/>
  <c r="J87" i="5"/>
  <c r="J60" i="5" s="1"/>
  <c r="BK111" i="7"/>
  <c r="J111" i="7" s="1"/>
  <c r="J64" i="7" s="1"/>
  <c r="E48" i="7"/>
  <c r="J52" i="7"/>
  <c r="BE89" i="7"/>
  <c r="BE94" i="7"/>
  <c r="BE95" i="7"/>
  <c r="BE99" i="7"/>
  <c r="BE101" i="7"/>
  <c r="BE112" i="7"/>
  <c r="F55" i="7"/>
  <c r="BE96" i="7"/>
  <c r="BE97" i="7"/>
  <c r="BE98" i="7"/>
  <c r="BE107" i="7"/>
  <c r="BE87" i="7"/>
  <c r="BE90" i="7"/>
  <c r="BE92" i="7"/>
  <c r="BE100" i="7"/>
  <c r="BE103" i="7"/>
  <c r="BE91" i="7"/>
  <c r="BE93" i="7"/>
  <c r="BE109" i="7"/>
  <c r="E75" i="6"/>
  <c r="J79" i="6"/>
  <c r="BE87" i="6"/>
  <c r="BE103" i="6"/>
  <c r="BE106" i="6"/>
  <c r="BE123" i="6"/>
  <c r="BE127" i="6"/>
  <c r="F82" i="6"/>
  <c r="BE92" i="6"/>
  <c r="BE96" i="6"/>
  <c r="BE99" i="6"/>
  <c r="BE113" i="6"/>
  <c r="BE121" i="6"/>
  <c r="BE89" i="6"/>
  <c r="BE94" i="6"/>
  <c r="BE101" i="6"/>
  <c r="BE108" i="6"/>
  <c r="BE110" i="6"/>
  <c r="BE115" i="6"/>
  <c r="BE117" i="6"/>
  <c r="BE119" i="6"/>
  <c r="BE125" i="6"/>
  <c r="E48" i="5"/>
  <c r="F83" i="5"/>
  <c r="BE88" i="5"/>
  <c r="BE98" i="5"/>
  <c r="BE100" i="5"/>
  <c r="BE104" i="5"/>
  <c r="BE105" i="5"/>
  <c r="BE113" i="5"/>
  <c r="BE99" i="5"/>
  <c r="BE103" i="5"/>
  <c r="BE107" i="5"/>
  <c r="J80" i="5"/>
  <c r="BE93" i="5"/>
  <c r="BE95" i="5"/>
  <c r="BE101" i="5"/>
  <c r="BE109" i="5"/>
  <c r="BE111" i="5"/>
  <c r="BE117" i="5"/>
  <c r="BE91" i="5"/>
  <c r="BE106" i="5"/>
  <c r="BE108" i="5"/>
  <c r="BE110" i="5"/>
  <c r="J84" i="4"/>
  <c r="BE92" i="4"/>
  <c r="BE96" i="4"/>
  <c r="BE110" i="4"/>
  <c r="BE120" i="4"/>
  <c r="BE122" i="4"/>
  <c r="BE134" i="4"/>
  <c r="BE136" i="4"/>
  <c r="BE138" i="4"/>
  <c r="BE140" i="4"/>
  <c r="BE142" i="4"/>
  <c r="BE144" i="4"/>
  <c r="BE149" i="4"/>
  <c r="BE153" i="4"/>
  <c r="F87" i="4"/>
  <c r="BE102" i="4"/>
  <c r="BE113" i="4"/>
  <c r="BE124" i="4"/>
  <c r="BE126" i="4"/>
  <c r="BE128" i="4"/>
  <c r="BE129" i="4"/>
  <c r="BE164" i="4"/>
  <c r="BE168" i="4"/>
  <c r="BE171" i="4"/>
  <c r="BE175" i="4"/>
  <c r="BE177" i="4"/>
  <c r="BE182" i="4"/>
  <c r="E48" i="4"/>
  <c r="BE98" i="4"/>
  <c r="BE115" i="4"/>
  <c r="BE118" i="4"/>
  <c r="BE155" i="4"/>
  <c r="BE157" i="4"/>
  <c r="BE174" i="4"/>
  <c r="BE176" i="4"/>
  <c r="BE179" i="4"/>
  <c r="BE180" i="4"/>
  <c r="BE94" i="4"/>
  <c r="BE100" i="4"/>
  <c r="BE105" i="4"/>
  <c r="BE107" i="4"/>
  <c r="BE132" i="4"/>
  <c r="BE146" i="4"/>
  <c r="BE151" i="4"/>
  <c r="BE159" i="4"/>
  <c r="BE162" i="4"/>
  <c r="BE165" i="4"/>
  <c r="BE169" i="4"/>
  <c r="BE170" i="4"/>
  <c r="BE172" i="4"/>
  <c r="BE173" i="4"/>
  <c r="E48" i="3"/>
  <c r="J52" i="3"/>
  <c r="BE93" i="3"/>
  <c r="BE94" i="3"/>
  <c r="BE112" i="3"/>
  <c r="BE116" i="3"/>
  <c r="BE89" i="3"/>
  <c r="BE99" i="3"/>
  <c r="F55" i="3"/>
  <c r="BE91" i="3"/>
  <c r="BE110" i="3"/>
  <c r="BE114" i="3"/>
  <c r="BE119" i="3"/>
  <c r="BE123" i="3"/>
  <c r="BE96" i="3"/>
  <c r="BE100" i="3"/>
  <c r="BE102" i="3"/>
  <c r="BE105" i="3"/>
  <c r="BE108" i="3"/>
  <c r="BE126" i="3"/>
  <c r="J52" i="2"/>
  <c r="E89" i="2"/>
  <c r="F96" i="2"/>
  <c r="BE102" i="2"/>
  <c r="BE132" i="2"/>
  <c r="BE163" i="2"/>
  <c r="BE168" i="2"/>
  <c r="BE190" i="2"/>
  <c r="BE193" i="2"/>
  <c r="BE203" i="2"/>
  <c r="BE205" i="2"/>
  <c r="BE207" i="2"/>
  <c r="BE210" i="2"/>
  <c r="BE212" i="2"/>
  <c r="BE215" i="2"/>
  <c r="BE221" i="2"/>
  <c r="BE230" i="2"/>
  <c r="BE251" i="2"/>
  <c r="BE253" i="2"/>
  <c r="BE255" i="2"/>
  <c r="BE284" i="2"/>
  <c r="BE290" i="2"/>
  <c r="BE298" i="2"/>
  <c r="BE318" i="2"/>
  <c r="BE351" i="2"/>
  <c r="BE357" i="2"/>
  <c r="BE376" i="2"/>
  <c r="BE111" i="2"/>
  <c r="BE126" i="2"/>
  <c r="BE135" i="2"/>
  <c r="BE137" i="2"/>
  <c r="BE154" i="2"/>
  <c r="BE160" i="2"/>
  <c r="BE164" i="2"/>
  <c r="BE174" i="2"/>
  <c r="BE196" i="2"/>
  <c r="BE224" i="2"/>
  <c r="BE227" i="2"/>
  <c r="BE232" i="2"/>
  <c r="BE240" i="2"/>
  <c r="BE245" i="2"/>
  <c r="BE261" i="2"/>
  <c r="BE269" i="2"/>
  <c r="BE301" i="2"/>
  <c r="BE325" i="2"/>
  <c r="BE341" i="2"/>
  <c r="BE346" i="2"/>
  <c r="BE353" i="2"/>
  <c r="BE364" i="2"/>
  <c r="BE367" i="2"/>
  <c r="BE379" i="2"/>
  <c r="BE382" i="2"/>
  <c r="BE105" i="2"/>
  <c r="BE115" i="2"/>
  <c r="BE123" i="2"/>
  <c r="BE142" i="2"/>
  <c r="BE145" i="2"/>
  <c r="BE162" i="2"/>
  <c r="BE182" i="2"/>
  <c r="BE187" i="2"/>
  <c r="BE235" i="2"/>
  <c r="BE248" i="2"/>
  <c r="BE259" i="2"/>
  <c r="BE272" i="2"/>
  <c r="BE274" i="2"/>
  <c r="BE277" i="2"/>
  <c r="BE291" i="2"/>
  <c r="BE312" i="2"/>
  <c r="BE315" i="2"/>
  <c r="BE331" i="2"/>
  <c r="BE333" i="2"/>
  <c r="BE360" i="2"/>
  <c r="BE371" i="2"/>
  <c r="BE166" i="2"/>
  <c r="BE167" i="2"/>
  <c r="BE176" i="2"/>
  <c r="BE179" i="2"/>
  <c r="BE199" i="2"/>
  <c r="BE219" i="2"/>
  <c r="BE222" i="2"/>
  <c r="BE257" i="2"/>
  <c r="BE264" i="2"/>
  <c r="BE267" i="2"/>
  <c r="BE296" i="2"/>
  <c r="BE307" i="2"/>
  <c r="BE309" i="2"/>
  <c r="BE320" i="2"/>
  <c r="BE323" i="2"/>
  <c r="BE373" i="2"/>
  <c r="F37" i="2"/>
  <c r="BD55" i="1" s="1"/>
  <c r="J34" i="2"/>
  <c r="AW55" i="1" s="1"/>
  <c r="F35" i="3"/>
  <c r="BB56" i="1" s="1"/>
  <c r="F34" i="4"/>
  <c r="BA57" i="1" s="1"/>
  <c r="J34" i="5"/>
  <c r="AW58" i="1" s="1"/>
  <c r="F34" i="7"/>
  <c r="BA60" i="1" s="1"/>
  <c r="F34" i="2"/>
  <c r="BA55" i="1" s="1"/>
  <c r="F37" i="4"/>
  <c r="BD57" i="1" s="1"/>
  <c r="F35" i="2"/>
  <c r="BB55" i="1" s="1"/>
  <c r="F37" i="3"/>
  <c r="BD56" i="1" s="1"/>
  <c r="F36" i="4"/>
  <c r="BC57" i="1" s="1"/>
  <c r="F36" i="7"/>
  <c r="BC60" i="1" s="1"/>
  <c r="F36" i="2"/>
  <c r="BC55" i="1" s="1"/>
  <c r="F36" i="3"/>
  <c r="BC56" i="1" s="1"/>
  <c r="F36" i="6"/>
  <c r="BC59" i="1" s="1"/>
  <c r="J34" i="4"/>
  <c r="AW57" i="1" s="1"/>
  <c r="F36" i="5"/>
  <c r="BC58" i="1" s="1"/>
  <c r="J34" i="6"/>
  <c r="AW59" i="1" s="1"/>
  <c r="J34" i="7"/>
  <c r="AW60" i="1" s="1"/>
  <c r="F35" i="4"/>
  <c r="BB57" i="1" s="1"/>
  <c r="F35" i="6"/>
  <c r="BB59" i="1" s="1"/>
  <c r="F35" i="7"/>
  <c r="BB60" i="1" s="1"/>
  <c r="J34" i="3"/>
  <c r="AW56" i="1" s="1"/>
  <c r="F37" i="5"/>
  <c r="BD58" i="1" s="1"/>
  <c r="F34" i="6"/>
  <c r="BA59" i="1" s="1"/>
  <c r="F37" i="6"/>
  <c r="BD59" i="1" s="1"/>
  <c r="F34" i="5"/>
  <c r="BA58" i="1" s="1"/>
  <c r="F37" i="7"/>
  <c r="BD60" i="1" s="1"/>
  <c r="F34" i="3"/>
  <c r="BA56" i="1" s="1"/>
  <c r="F35" i="5"/>
  <c r="BB58" i="1" s="1"/>
  <c r="T84" i="7" l="1"/>
  <c r="T86" i="5"/>
  <c r="P217" i="2"/>
  <c r="R100" i="2"/>
  <c r="P100" i="2"/>
  <c r="P99" i="2" s="1"/>
  <c r="AU55" i="1" s="1"/>
  <c r="T85" i="6"/>
  <c r="T217" i="2"/>
  <c r="R85" i="6"/>
  <c r="P87" i="3"/>
  <c r="P86" i="3"/>
  <c r="AU56" i="1"/>
  <c r="T90" i="4"/>
  <c r="T100" i="2"/>
  <c r="R90" i="4"/>
  <c r="P90" i="4"/>
  <c r="AU57" i="1"/>
  <c r="R87" i="3"/>
  <c r="R86" i="3"/>
  <c r="R217" i="2"/>
  <c r="R84" i="7"/>
  <c r="P85" i="6"/>
  <c r="AU59" i="1" s="1"/>
  <c r="BK355" i="2"/>
  <c r="J355" i="2" s="1"/>
  <c r="J74" i="2" s="1"/>
  <c r="BK121" i="3"/>
  <c r="J121" i="3" s="1"/>
  <c r="J64" i="3" s="1"/>
  <c r="J86" i="7"/>
  <c r="J61" i="7" s="1"/>
  <c r="BK217" i="2"/>
  <c r="J217" i="2" s="1"/>
  <c r="J66" i="2" s="1"/>
  <c r="BK100" i="2"/>
  <c r="BK85" i="6"/>
  <c r="J85" i="6" s="1"/>
  <c r="J30" i="6" s="1"/>
  <c r="AG59" i="1" s="1"/>
  <c r="J85" i="7"/>
  <c r="J60" i="7" s="1"/>
  <c r="BK87" i="3"/>
  <c r="J87" i="3" s="1"/>
  <c r="J60" i="3" s="1"/>
  <c r="BK90" i="4"/>
  <c r="J90" i="4" s="1"/>
  <c r="J59" i="4" s="1"/>
  <c r="BK115" i="5"/>
  <c r="J115" i="5" s="1"/>
  <c r="J65" i="5" s="1"/>
  <c r="BK105" i="7"/>
  <c r="J105" i="7" s="1"/>
  <c r="J62" i="7" s="1"/>
  <c r="J33" i="2"/>
  <c r="AV55" i="1" s="1"/>
  <c r="AT55" i="1" s="1"/>
  <c r="BD54" i="1"/>
  <c r="W33" i="1" s="1"/>
  <c r="J33" i="7"/>
  <c r="AV60" i="1" s="1"/>
  <c r="AT60" i="1" s="1"/>
  <c r="F33" i="4"/>
  <c r="AZ57" i="1" s="1"/>
  <c r="F33" i="7"/>
  <c r="AZ60" i="1" s="1"/>
  <c r="J33" i="3"/>
  <c r="AV56" i="1" s="1"/>
  <c r="AT56" i="1" s="1"/>
  <c r="F33" i="5"/>
  <c r="AZ58" i="1" s="1"/>
  <c r="BC54" i="1"/>
  <c r="W32" i="1" s="1"/>
  <c r="BA54" i="1"/>
  <c r="W30" i="1" s="1"/>
  <c r="BB54" i="1"/>
  <c r="AX54" i="1" s="1"/>
  <c r="F33" i="3"/>
  <c r="AZ56" i="1" s="1"/>
  <c r="J33" i="5"/>
  <c r="AV58" i="1" s="1"/>
  <c r="AT58" i="1" s="1"/>
  <c r="F33" i="6"/>
  <c r="AZ59" i="1" s="1"/>
  <c r="J33" i="4"/>
  <c r="AV57" i="1" s="1"/>
  <c r="AT57" i="1" s="1"/>
  <c r="J33" i="6"/>
  <c r="AV59" i="1" s="1"/>
  <c r="AT59" i="1" s="1"/>
  <c r="F33" i="2"/>
  <c r="AZ55" i="1" s="1"/>
  <c r="BK99" i="2" l="1"/>
  <c r="J99" i="2" s="1"/>
  <c r="J30" i="2" s="1"/>
  <c r="AG55" i="1" s="1"/>
  <c r="AN55" i="1" s="1"/>
  <c r="T99" i="2"/>
  <c r="AN59" i="1"/>
  <c r="R99" i="2"/>
  <c r="BK86" i="5"/>
  <c r="J86" i="5" s="1"/>
  <c r="J59" i="5" s="1"/>
  <c r="BK84" i="7"/>
  <c r="J84" i="7" s="1"/>
  <c r="J59" i="7" s="1"/>
  <c r="J59" i="6"/>
  <c r="J100" i="2"/>
  <c r="J60" i="2" s="1"/>
  <c r="BK86" i="3"/>
  <c r="J86" i="3" s="1"/>
  <c r="J30" i="3" s="1"/>
  <c r="AG56" i="1" s="1"/>
  <c r="J39" i="6"/>
  <c r="J30" i="4"/>
  <c r="AG57" i="1" s="1"/>
  <c r="AZ54" i="1"/>
  <c r="AV54" i="1" s="1"/>
  <c r="AK29" i="1" s="1"/>
  <c r="AU54" i="1"/>
  <c r="AY54" i="1"/>
  <c r="AW54" i="1"/>
  <c r="AK30" i="1" s="1"/>
  <c r="W31" i="1"/>
  <c r="J39" i="2" l="1"/>
  <c r="J59" i="2"/>
  <c r="J39" i="3"/>
  <c r="J39" i="4"/>
  <c r="J59" i="3"/>
  <c r="AN56" i="1"/>
  <c r="AN57" i="1"/>
  <c r="J30" i="5"/>
  <c r="AG58" i="1" s="1"/>
  <c r="W29" i="1"/>
  <c r="AT54" i="1"/>
  <c r="J30" i="7"/>
  <c r="AG60" i="1" s="1"/>
  <c r="J39" i="7" l="1"/>
  <c r="J39" i="5"/>
  <c r="AN60" i="1"/>
  <c r="AN58" i="1"/>
  <c r="AG54" i="1"/>
  <c r="AK26" i="1" s="1"/>
  <c r="AK35" i="1" s="1"/>
  <c r="AN54" i="1" l="1"/>
</calcChain>
</file>

<file path=xl/sharedStrings.xml><?xml version="1.0" encoding="utf-8"?>
<sst xmlns="http://schemas.openxmlformats.org/spreadsheetml/2006/main" count="5816" uniqueCount="1080">
  <si>
    <t>Export Komplet</t>
  </si>
  <si>
    <t>VZ</t>
  </si>
  <si>
    <t>2.0</t>
  </si>
  <si>
    <t>ZAMOK</t>
  </si>
  <si>
    <t>False</t>
  </si>
  <si>
    <t>{09a581e0-94e3-4ac1-b471-f9cbb49706db}</t>
  </si>
  <si>
    <t>0,01</t>
  </si>
  <si>
    <t>21</t>
  </si>
  <si>
    <t>15</t>
  </si>
  <si>
    <t>REKAPITULACE STAVBY</t>
  </si>
  <si>
    <t>v ---  níže se nacházejí doplnkové a pomocné údaje k sestavám  --- v</t>
  </si>
  <si>
    <t>Návod na vyplnění</t>
  </si>
  <si>
    <t>Kód:</t>
  </si>
  <si>
    <t>DP09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</si>
  <si>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</si>
  <si>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</si>
  <si>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DP09 = EMP4 + EMP5</t>
  </si>
  <si>
    <t>KSO:</t>
  </si>
  <si>
    <t/>
  </si>
  <si>
    <t>CC-CZ:</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</si>
  <si>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</si>
  <si>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</si>
  <si>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</si>
  <si>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</si>
  <si>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</si>
  <si>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</si>
  <si>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</si>
  <si>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</si>
  <si>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</si>
  <si>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</si>
  <si>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</si>
  <si>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</si>
  <si>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</si>
  <si>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</si>
  <si>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</si>
  <si>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</si>
  <si>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</si>
  <si>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</si>
  <si>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</si>
  <si>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</si>
  <si>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</si>
  <si>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</si>
  <si>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</si>
  <si>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</si>
  <si>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</si>
  <si>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</si>
  <si>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</si>
  <si>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</si>
  <si>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</si>
  <si>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</si>
  <si>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</si>
  <si>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</si>
  <si>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</si>
  <si>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</si>
  <si>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</si>
  <si>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</si>
  <si>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</si>
  <si>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</si>
  <si>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</si>
  <si>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</si>
  <si>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</si>
  <si>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</si>
  <si>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</si>
  <si>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</si>
  <si>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</si>
  <si>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</si>
  <si>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</si>
  <si>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</si>
  <si>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</si>
  <si>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</si>
  <si>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</si>
  <si>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</si>
  <si>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</si>
  <si>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</si>
  <si>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</si>
  <si>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</si>
  <si>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</si>
  <si>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</si>
  <si>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</si>
  <si>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</si>
  <si>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DP09</t>
  </si>
  <si>
    <t>STA</t>
  </si>
  <si>
    <t>1</t>
  </si>
  <si>
    <t>{21563378-298c-4767-8eb8-87641eec9879}</t>
  </si>
  <si>
    <t>2</t>
  </si>
  <si>
    <t>D1.4.1</t>
  </si>
  <si>
    <t>Zdravotně technické instalace - DP09</t>
  </si>
  <si>
    <t>{54fa278f-dd5e-400b-8a8c-ef4fc87eec36}</t>
  </si>
  <si>
    <t>D1.4.2</t>
  </si>
  <si>
    <t>Chlazení - DP09</t>
  </si>
  <si>
    <t>{6c0aea4b-614f-47d8-8fe6-319b6864b588}</t>
  </si>
  <si>
    <t>D1.4.4</t>
  </si>
  <si>
    <t>Elektroinstalace - DP09</t>
  </si>
  <si>
    <t>{5944268e-e622-4c05-bbcd-90687afa9581}</t>
  </si>
  <si>
    <t>D1.4.5</t>
  </si>
  <si>
    <t>Měření a regulace - DP09</t>
  </si>
  <si>
    <t>{be16d407-c98e-49a9-8925-24cf093e19cf}</t>
  </si>
  <si>
    <t>D1.4.6</t>
  </si>
  <si>
    <t>Stínění - DP09</t>
  </si>
  <si>
    <t>{e84cfe55-af39-4743-bf00-2f82f8dbe559}</t>
  </si>
  <si>
    <t>KRYCÍ LIST SOUPISU PRACÍ</t>
  </si>
  <si>
    <t>Objekt:</t>
  </si>
  <si>
    <t>D1.1 - Stavba - DP09</t>
  </si>
  <si>
    <t>Ing. Zdeněk Edlman, B.Hudová</t>
  </si>
  <si>
    <t>DP09 - dílčí plnění EMP4 + EMP5</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</si>
  <si>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</si>
  <si>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</si>
  <si>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</si>
  <si>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</si>
  <si>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</si>
  <si>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</si>
  <si>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</si>
  <si>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</si>
  <si>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</si>
  <si>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</si>
  <si>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</si>
  <si>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</si>
  <si>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762 - Konstrukce tesařské</t>
  </si>
  <si>
    <t xml:space="preserve">    763 - Konstrukce suché výstavby</t>
  </si>
  <si>
    <t xml:space="preserve">    766 - Konstrukce truhlářské</t>
  </si>
  <si>
    <t xml:space="preserve">    776 - Podlahy povlakové</t>
  </si>
  <si>
    <t xml:space="preserve">    784 - Dokončovací práce - malby a tapety</t>
  </si>
  <si>
    <t xml:space="preserve">    787 - Dokončovací práce - zasklívání</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</si>
  <si>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</si>
  <si>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</si>
  <si>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</si>
  <si>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</si>
  <si>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</si>
  <si>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</si>
  <si>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</si>
  <si>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</si>
  <si>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</si>
  <si>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</si>
  <si>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</si>
  <si>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</si>
  <si>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</si>
  <si>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</si>
  <si>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</si>
  <si>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</si>
  <si>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</si>
  <si>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</si>
  <si>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</si>
  <si>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</si>
  <si>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</si>
  <si>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</si>
  <si>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</si>
  <si>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</si>
  <si>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</si>
  <si>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340236212</t>
  </si>
  <si>
    <t>Zazdívka otvorů v příčkách nebo stěnách cihlami plnými pálenými plochy přes 0,0225 m2 do 0,09 m2, tloušťky přes 100 mm</t>
  </si>
  <si>
    <t>kus</t>
  </si>
  <si>
    <t>CS ÚRS 2023 01</t>
  </si>
  <si>
    <t>4</t>
  </si>
  <si>
    <t>749045941</t>
  </si>
  <si>
    <t>Online PSC</t>
  </si>
  <si>
    <t>https://podminky.urs.cz/item/CS_URS_2023_01/340236212</t>
  </si>
  <si>
    <t>VV</t>
  </si>
  <si>
    <t>"MP321-MP324+MP229B" 2+1</t>
  </si>
  <si>
    <t>340237212</t>
  </si>
  <si>
    <t>Zazdívka otvorů v příčkách nebo stěnách cihlami plnými pálenými plochy přes 0,09 m2 do 0,25 m2, tloušťky přes 100 mm</t>
  </si>
  <si>
    <t>-797375549</t>
  </si>
  <si>
    <t>https://podminky.urs.cz/item/CS_URS_2023_01/340237212</t>
  </si>
  <si>
    <t>"MP321-MP324+MP229B" 3</t>
  </si>
  <si>
    <t>"MP230-MP234" 3</t>
  </si>
  <si>
    <t>"MP215-MP225" 10</t>
  </si>
  <si>
    <t>Součet</t>
  </si>
  <si>
    <t>340238211</t>
  </si>
  <si>
    <t>Zazdívka otvorů v příčkách nebo stěnách cihlami plnými pálenými plochy přes 0,25 m2 do 1 m2, tloušťky do 100 mm</t>
  </si>
  <si>
    <t>m2</t>
  </si>
  <si>
    <t>1418877659</t>
  </si>
  <si>
    <t>https://podminky.urs.cz/item/CS_URS_2023_01/340238211</t>
  </si>
  <si>
    <t>"MP230-MP234" 1,0</t>
  </si>
  <si>
    <t>6</t>
  </si>
  <si>
    <t>Úpravy povrchů, podlahy a osazování výplní</t>
  </si>
  <si>
    <t>612131101</t>
  </si>
  <si>
    <t>Podkladní a spojovací vrstva vnitřních omítaných ploch cementový postřik nanášený ručně celoplošně stěn</t>
  </si>
  <si>
    <t>-1663835008</t>
  </si>
  <si>
    <t>https://podminky.urs.cz/item/CS_URS_2023_01/612131101</t>
  </si>
  <si>
    <t>"MP321-MP324+MP229B" (2+1)*0,3*0,2*2</t>
  </si>
  <si>
    <t>3*0,25*0,4*2</t>
  </si>
  <si>
    <t>"MP230-MP234" 3*0,25*0,4*2</t>
  </si>
  <si>
    <t>"MP215-MP225" 10*0,25*0,4*2</t>
  </si>
  <si>
    <t>5</t>
  </si>
  <si>
    <t>612345211</t>
  </si>
  <si>
    <t>Sádrová nebo vápenosádrová omítka jednotlivých malých ploch hladká na stěnách, plochy jednotlivě do 0,09 m2</t>
  </si>
  <si>
    <t>-202103792</t>
  </si>
  <si>
    <t>https://podminky.urs.cz/item/CS_URS_2023_01/612345211</t>
  </si>
  <si>
    <t>"MP321-MP324+MP229B" (2+1)*2</t>
  </si>
  <si>
    <t>612345212</t>
  </si>
  <si>
    <t>Sádrová nebo vápenosádrová omítka jednotlivých malých ploch hladká na stěnách, plochy jednotlivě přes 0,09 do 0,25 m2</t>
  </si>
  <si>
    <t>-325665387</t>
  </si>
  <si>
    <t>https://podminky.urs.cz/item/CS_URS_2023_01/612345212</t>
  </si>
  <si>
    <t>"MP321-MP324+MP229B" 3*2</t>
  </si>
  <si>
    <t>"MP230-MP234" 3*2</t>
  </si>
  <si>
    <t>"MP215-MP225" 10*2</t>
  </si>
  <si>
    <t>7</t>
  </si>
  <si>
    <t>612345213</t>
  </si>
  <si>
    <t>Sádrová nebo vápenosádrová omítka jednotlivých malých ploch hladká na stěnách, plochy jednotlivě přes 0,25 do 1,0 m2</t>
  </si>
  <si>
    <t>-14301282</t>
  </si>
  <si>
    <t>https://podminky.urs.cz/item/CS_URS_2023_01/612345213</t>
  </si>
  <si>
    <t>"MP230-MP234" 1</t>
  </si>
  <si>
    <t>8</t>
  </si>
  <si>
    <t>619991011</t>
  </si>
  <si>
    <t>Zakrytí vnitřních ploch před znečištěním včetně pozdějšího odkrytí konstrukcí a prvků obalením fólií a přelepením páskou</t>
  </si>
  <si>
    <t>-2059604014</t>
  </si>
  <si>
    <t>https://podminky.urs.cz/item/CS_URS_2023_01/619991011</t>
  </si>
  <si>
    <t>9</t>
  </si>
  <si>
    <t>619996117</t>
  </si>
  <si>
    <t>Ochrana stavebních konstrukcí a samostatných prvků včetně pozdějšího odstranění obedněním z OSB desek podlahy</t>
  </si>
  <si>
    <t>375133708</t>
  </si>
  <si>
    <t>https://podminky.urs.cz/item/CS_URS_2023_01/619996117</t>
  </si>
  <si>
    <t>"MP321-MP324+MP229B" 58,0</t>
  </si>
  <si>
    <t>"MP230-MP234" 66,0</t>
  </si>
  <si>
    <t>10</t>
  </si>
  <si>
    <t>619996125</t>
  </si>
  <si>
    <t>Ochrana stavebních konstrukcí a samostatných prvků včetně pozdějšího odstranění obedněním z řeziva svislých ploch</t>
  </si>
  <si>
    <t>-382963685</t>
  </si>
  <si>
    <t>https://podminky.urs.cz/item/CS_URS_2023_01/619996125</t>
  </si>
  <si>
    <t>"MP321-MP324+MP229B"  (2,15+2,6+2,15)*(0,3+0,2+0,3)</t>
  </si>
  <si>
    <t>11</t>
  </si>
  <si>
    <t>619996145</t>
  </si>
  <si>
    <t>Ochrana stavebních konstrukcí a samostatných prvků včetně pozdějšího odstranění obalením geotextilií samostatných konstrukcí a prvků</t>
  </si>
  <si>
    <t>1898017585</t>
  </si>
  <si>
    <t>https://podminky.urs.cz/item/CS_URS_2023_01/619996145</t>
  </si>
  <si>
    <t>"MP321-MP324+MP229B" 40,0+20,0</t>
  </si>
  <si>
    <t>"MP230-MP234" 46,0+10,0</t>
  </si>
  <si>
    <t>"MP215-MP225" 74,0</t>
  </si>
  <si>
    <t>"VŽ" 38,0</t>
  </si>
  <si>
    <t>Mezisoučet</t>
  </si>
  <si>
    <t>"OSB" 124,0</t>
  </si>
  <si>
    <t>12</t>
  </si>
  <si>
    <t>642945111</t>
  </si>
  <si>
    <t>Osazování ocelových zárubní protipožárních nebo protiplynových dveří do vynechaného otvoru, dveří jednokřídlových do 2,5 m2</t>
  </si>
  <si>
    <t>-1985144391</t>
  </si>
  <si>
    <t>https://podminky.urs.cz/item/CS_URS_2023_01/642945111</t>
  </si>
  <si>
    <t>"MP815" 1</t>
  </si>
  <si>
    <t>"MP814" 1</t>
  </si>
  <si>
    <t>"MP806" 2</t>
  </si>
  <si>
    <t>13</t>
  </si>
  <si>
    <t>M</t>
  </si>
  <si>
    <t>55331558</t>
  </si>
  <si>
    <t>zárubeň jednokřídlá ocelová pro zdění s protipožární úpravou tl stěny 75-100mm rozměru 900/1970, 2100mm</t>
  </si>
  <si>
    <t>-1982723003</t>
  </si>
  <si>
    <t>Ostatní konstrukce a práce, bourání</t>
  </si>
  <si>
    <t>14</t>
  </si>
  <si>
    <t>119003131R</t>
  </si>
  <si>
    <t>Výstražná páska pro zabezpečení proti pádu osoby do šachty</t>
  </si>
  <si>
    <t>m</t>
  </si>
  <si>
    <t>vlastní položka</t>
  </si>
  <si>
    <t>1306387061</t>
  </si>
  <si>
    <t>119003132R</t>
  </si>
  <si>
    <t>1868433924</t>
  </si>
  <si>
    <t>16</t>
  </si>
  <si>
    <t>119003223R</t>
  </si>
  <si>
    <t>Mobilní plotová zábrana s profilovaným plechem výšky přes 1,5 do 2,2 m pro zabezpečení proti pádu osoby do šachty</t>
  </si>
  <si>
    <t>-1321579494</t>
  </si>
  <si>
    <t>"MP4 - MPPDV1 " 2*1,0</t>
  </si>
  <si>
    <t>17</t>
  </si>
  <si>
    <t>119003224R</t>
  </si>
  <si>
    <t>-1825205683</t>
  </si>
  <si>
    <t>18</t>
  </si>
  <si>
    <t>R001</t>
  </si>
  <si>
    <t>Příplatek za provadění stavebních prací v blízkém okolí šachet horolezeckou technikou a ručním nářadím</t>
  </si>
  <si>
    <t>kpl</t>
  </si>
  <si>
    <t>1227813252</t>
  </si>
  <si>
    <t>19</t>
  </si>
  <si>
    <t>949101111</t>
  </si>
  <si>
    <t>Lešení pomocné pracovní pro objekty pozemních staveb pro zatížení do 150 kg/m2, o výšce lešeňové podlahy do 1,9 m</t>
  </si>
  <si>
    <t>-1218455462</t>
  </si>
  <si>
    <t>https://podminky.urs.cz/item/CS_URS_2023_01/949101111</t>
  </si>
  <si>
    <t>"MP321-MP324+MP229B" 6,0+10,0</t>
  </si>
  <si>
    <t>"MP230-MP234" 2,0+3,0</t>
  </si>
  <si>
    <t>"MP215-MP225" 4,0</t>
  </si>
  <si>
    <t>20</t>
  </si>
  <si>
    <t>952901111</t>
  </si>
  <si>
    <t>Vyčištění budov nebo objektů před předáním do užívání budov bytové nebo občanské výstavby, světlé výšky podlaží do 4 m</t>
  </si>
  <si>
    <t>-138905615</t>
  </si>
  <si>
    <t>https://podminky.urs.cz/item/CS_URS_2023_01/952901111</t>
  </si>
  <si>
    <t>971033331</t>
  </si>
  <si>
    <t>Vybourání otvorů ve zdivu základovém nebo nadzákladovém z cihel, tvárnic, příčkovek z cihel pálených na maltu vápennou nebo vápenocementovou plochy do 0,09 m2, tl. do 150 mm</t>
  </si>
  <si>
    <t>191307706</t>
  </si>
  <si>
    <t>https://podminky.urs.cz/item/CS_URS_2023_01/971033331</t>
  </si>
  <si>
    <t>"MP321-MP324+MP229B" 2</t>
  </si>
  <si>
    <t>22</t>
  </si>
  <si>
    <t>971033341</t>
  </si>
  <si>
    <t>Vybourání otvorů ve zdivu základovém nebo nadzákladovém z cihel, tvárnic, příčkovek z cihel pálených na maltu vápennou nebo vápenocementovou plochy do 0,09 m2, tl. do 300 mm</t>
  </si>
  <si>
    <t>-580940209</t>
  </si>
  <si>
    <t>https://podminky.urs.cz/item/CS_URS_2023_01/971033341</t>
  </si>
  <si>
    <t>"MP321-MP324+MP229B" 1</t>
  </si>
  <si>
    <t>23</t>
  </si>
  <si>
    <t>971033431</t>
  </si>
  <si>
    <t>Vybourání otvorů ve zdivu základovém nebo nadzákladovém z cihel, tvárnic, příčkovek z cihel pálených na maltu vápennou nebo vápenocementovou plochy do 0,25 m2, tl. do 150 mm</t>
  </si>
  <si>
    <t>1956821083</t>
  </si>
  <si>
    <t>https://podminky.urs.cz/item/CS_URS_2023_01/971033431</t>
  </si>
  <si>
    <t>24</t>
  </si>
  <si>
    <t>971033441</t>
  </si>
  <si>
    <t>Vybourání otvorů ve zdivu základovém nebo nadzákladovém z cihel, tvárnic, příčkovek z cihel pálených na maltu vápennou nebo vápenocementovou plochy do 0,25 m2, tl. do 300 mm</t>
  </si>
  <si>
    <t>114157695</t>
  </si>
  <si>
    <t>https://podminky.urs.cz/item/CS_URS_2023_01/971033441</t>
  </si>
  <si>
    <t>25</t>
  </si>
  <si>
    <t>971033521</t>
  </si>
  <si>
    <t>Vybourání otvorů ve zdivu základovém nebo nadzákladovém z cihel, tvárnic, příčkovek z cihel pálených na maltu vápennou nebo vápenocementovou plochy do 1 m2, tl. do 100 mm</t>
  </si>
  <si>
    <t>57285896</t>
  </si>
  <si>
    <t>https://podminky.urs.cz/item/CS_URS_2023_01/971033521</t>
  </si>
  <si>
    <t>26</t>
  </si>
  <si>
    <t>971035641</t>
  </si>
  <si>
    <t>Vybourání otvorů ve zdivu základovém nebo nadzákladovém z cihel, tvárnic, příčkovek z cihel pálených na maltu cementovou plochy do 4 m2, tl. do 300 mm</t>
  </si>
  <si>
    <t>m3</t>
  </si>
  <si>
    <t>-154807826</t>
  </si>
  <si>
    <t>https://podminky.urs.cz/item/CS_URS_2023_01/971035641</t>
  </si>
  <si>
    <t>"MP321-MP324+MP229B" 3,0*0,15</t>
  </si>
  <si>
    <t>27</t>
  </si>
  <si>
    <t>977151114</t>
  </si>
  <si>
    <t>Jádrové vrty diamantovými korunkami do stavebních materiálů (železobetonu, betonu, cihel, obkladů, dlažeb, kamene) průměru přes 50 do 60 mm</t>
  </si>
  <si>
    <t>928270395</t>
  </si>
  <si>
    <t>https://podminky.urs.cz/item/CS_URS_2023_01/977151114</t>
  </si>
  <si>
    <t>"MP321-MP324+MP229B" 1*0,15</t>
  </si>
  <si>
    <t>28</t>
  </si>
  <si>
    <t>977151118</t>
  </si>
  <si>
    <t>Jádrové vrty diamantovými korunkami do stavebních materiálů (železobetonu, betonu, cihel, obkladů, dlažeb, kamene) průměru přes 90 do 100 mm</t>
  </si>
  <si>
    <t>-980227377</t>
  </si>
  <si>
    <t>https://podminky.urs.cz/item/CS_URS_2023_01/977151118</t>
  </si>
  <si>
    <t>"MP230-MP234" 2*0,15</t>
  </si>
  <si>
    <t>997</t>
  </si>
  <si>
    <t>Přesun sutě</t>
  </si>
  <si>
    <t>29</t>
  </si>
  <si>
    <t>997013217</t>
  </si>
  <si>
    <t>Vnitrostaveništní doprava suti a vybouraných hmot vodorovně do 50 m svisle ručně pro budovy a haly výšky přes 21 do 24 m</t>
  </si>
  <si>
    <t>t</t>
  </si>
  <si>
    <t>-971640612</t>
  </si>
  <si>
    <t>https://podminky.urs.cz/item/CS_URS_2023_01/997013217</t>
  </si>
  <si>
    <t>30</t>
  </si>
  <si>
    <t>997013219</t>
  </si>
  <si>
    <t>Vnitrostaveništní doprava suti a vybouraných hmot vodorovně do 50 m Příplatek k cenám -3111 až -3217 za zvětšenou vodorovnou dopravu přes vymezenou dopravní vzdálenost za každých dalších i započatých 10 m</t>
  </si>
  <si>
    <t>-1101906520</t>
  </si>
  <si>
    <t>https://podminky.urs.cz/item/CS_URS_2023_01/997013219</t>
  </si>
  <si>
    <t>31</t>
  </si>
  <si>
    <t>997013509</t>
  </si>
  <si>
    <t>Odvoz suti a vybouraných hmot na skládku nebo meziskládku se složením, na vzdálenost Příplatek k ceně za každý další i započatý 1 km přes 1 km</t>
  </si>
  <si>
    <t>-1965950620</t>
  </si>
  <si>
    <t>https://podminky.urs.cz/item/CS_URS_2023_01/997013509</t>
  </si>
  <si>
    <t>7,13*15 'Přepočtené koeficientem množství</t>
  </si>
  <si>
    <t>32</t>
  </si>
  <si>
    <t>997013511</t>
  </si>
  <si>
    <t>Odvoz suti a vybouraných hmot z meziskládky na skládku s naložením a se složením, na vzdálenost do 1 km</t>
  </si>
  <si>
    <t>451343466</t>
  </si>
  <si>
    <t>https://podminky.urs.cz/item/CS_URS_2023_01/997013511</t>
  </si>
  <si>
    <t>33</t>
  </si>
  <si>
    <t>997013631</t>
  </si>
  <si>
    <t>Poplatek za uložení stavebního odpadu na skládce (skládkovné) směsného stavebního a demoličního zatříděného do Katalogu odpadů pod kódem 17 09 04</t>
  </si>
  <si>
    <t>780528007</t>
  </si>
  <si>
    <t>https://podminky.urs.cz/item/CS_URS_2023_01/997013631</t>
  </si>
  <si>
    <t>998</t>
  </si>
  <si>
    <t>Přesun hmot</t>
  </si>
  <si>
    <t>34</t>
  </si>
  <si>
    <t>998018003</t>
  </si>
  <si>
    <t>Přesun hmot pro budovy občanské výstavby, bydlení, výrobu a služby ruční - bez užití mechanizace vodorovná dopravní vzdálenost do 100 m pro budovy s jakoukoliv nosnou konstrukcí výšky přes 12 do 24 m</t>
  </si>
  <si>
    <t>-370891506</t>
  </si>
  <si>
    <t>https://podminky.urs.cz/item/CS_URS_2023_01/998018003</t>
  </si>
  <si>
    <t>PSV</t>
  </si>
  <si>
    <t>Práce a dodávky PSV</t>
  </si>
  <si>
    <t>727</t>
  </si>
  <si>
    <t>Zdravotechnika - požární ochrana</t>
  </si>
  <si>
    <t>35</t>
  </si>
  <si>
    <t>727213226R</t>
  </si>
  <si>
    <t>Protipožární trubní ucpávky plastového potrubí prostup stropem tloušťky 150 mm požární odolnost EI 30 D 90</t>
  </si>
  <si>
    <t>878442654</t>
  </si>
  <si>
    <t>36</t>
  </si>
  <si>
    <t>99872711R</t>
  </si>
  <si>
    <t>Přesun hmot pro požární ochranu stanovený z hmotnosti přesunovaného materiálu vodorovná dopravní vzdálenost do 50 m v objektech výšky přes 12 do 24 m</t>
  </si>
  <si>
    <t>52545184</t>
  </si>
  <si>
    <t>37</t>
  </si>
  <si>
    <t>99872718R</t>
  </si>
  <si>
    <t>Přesun hmot pro požární ochranu stanovený z hmotnosti přesunovaného materiálu Příplatek k ceně za přesun prováděný bez použití mechanizace pro jakoukoliv výšku objektu</t>
  </si>
  <si>
    <t>-1903257866</t>
  </si>
  <si>
    <t>762</t>
  </si>
  <si>
    <t>Konstrukce tesařské</t>
  </si>
  <si>
    <t>38</t>
  </si>
  <si>
    <t>762511847R</t>
  </si>
  <si>
    <t>Demontáž podlahové konstrukce podkladové z dřevotřískových desek jednovrstvých šroubovaných na sraz, tloušťka desky přes 15 mm</t>
  </si>
  <si>
    <t>-1004785917</t>
  </si>
  <si>
    <t>https://podminky.urs.cz/item/CS_URS_2023_01/762511847R</t>
  </si>
  <si>
    <t>"MP321" 4,0</t>
  </si>
  <si>
    <t>39</t>
  </si>
  <si>
    <t>762512245</t>
  </si>
  <si>
    <t>Podlahové konstrukce podkladové montáž z desek dřevotřískových, dřevoštěpkových nebo cementotřískových na podklad dřevěný šroubováním</t>
  </si>
  <si>
    <t>888817760</t>
  </si>
  <si>
    <t>https://podminky.urs.cz/item/CS_URS_2023_01/762512245</t>
  </si>
  <si>
    <t>40</t>
  </si>
  <si>
    <t>998762103</t>
  </si>
  <si>
    <t>Přesun hmot pro konstrukce tesařské stanovený z hmotnosti přesunovaného materiálu vodorovná dopravní vzdálenost do 50 m v objektech výšky přes 12 do 24 m</t>
  </si>
  <si>
    <t>1509463582</t>
  </si>
  <si>
    <t>https://podminky.urs.cz/item/CS_URS_2023_01/998762103</t>
  </si>
  <si>
    <t>41</t>
  </si>
  <si>
    <t>998762181</t>
  </si>
  <si>
    <t>Přesun hmot pro konstrukce tesařské stanovený z hmotnosti přesunovaného materiálu Příplatek k cenám za přesun prováděný bez použití mechanizace pro jakoukoliv výšku objektu</t>
  </si>
  <si>
    <t>1041543862</t>
  </si>
  <si>
    <t>https://podminky.urs.cz/item/CS_URS_2023_01/998762181</t>
  </si>
  <si>
    <t>763</t>
  </si>
  <si>
    <t>Konstrukce suché výstavby</t>
  </si>
  <si>
    <t>42</t>
  </si>
  <si>
    <t>763111313</t>
  </si>
  <si>
    <t>Příčka ze sádrokartonových desek s nosnou konstrukcí z jednoduchých ocelových profilů UW, CW jednoduše opláštěná deskou standardní A tl. 12,5 mm, příčka tl. 100 mm, profil 75, bez izolace, EI do 30</t>
  </si>
  <si>
    <t>-1690639741</t>
  </si>
  <si>
    <t>https://podminky.urs.cz/item/CS_URS_2023_01/763111313</t>
  </si>
  <si>
    <t>"MP321-MP324+MP229B" 11,0</t>
  </si>
  <si>
    <t>"MP230-MP234" 10,5</t>
  </si>
  <si>
    <t>43</t>
  </si>
  <si>
    <t>763111811</t>
  </si>
  <si>
    <t>Demontáž příček ze sádrokartonových desek s nosnou konstrukcí z ocelových profilů jednoduchých, opláštění jednoduché</t>
  </si>
  <si>
    <t>-722260020</t>
  </si>
  <si>
    <t>https://podminky.urs.cz/item/CS_URS_2023_01/763111811</t>
  </si>
  <si>
    <t>44</t>
  </si>
  <si>
    <t>763121551</t>
  </si>
  <si>
    <t>Stěna předsazená ze sádrokartonových desek s nosnou konstrukcí z ocelových profilů CD a UD, s kotvením CD po 1 500 mm dvojitě opláštěná deskami protipožárními DF tl. 2 x 12,5 mm, stěna tl. 75 mm, s izolací, EI 45</t>
  </si>
  <si>
    <t>1051996709</t>
  </si>
  <si>
    <t>https://podminky.urs.cz/item/CS_URS_2023_01/763121551</t>
  </si>
  <si>
    <t>"MP321-MP324+MP229B" 5,0</t>
  </si>
  <si>
    <t>45</t>
  </si>
  <si>
    <t>763131411</t>
  </si>
  <si>
    <t>Podhled ze sádrokartonových desek dvouvrstvá zavěšená spodní konstrukce z ocelových profilů CD, UD jednoduše opláštěná deskou standardní A, tl. 12,5 mm, bez izolace</t>
  </si>
  <si>
    <t>-1975137680</t>
  </si>
  <si>
    <t>https://podminky.urs.cz/item/CS_URS_2023_01/763131411</t>
  </si>
  <si>
    <t>"MP230-MP234" 3,0</t>
  </si>
  <si>
    <t>46</t>
  </si>
  <si>
    <t>763131714</t>
  </si>
  <si>
    <t>Podhled ze sádrokartonových desek ostatní práce a konstrukce na podhledech ze sádrokartonových desek základní penetrační nátěr</t>
  </si>
  <si>
    <t>-1549404785</t>
  </si>
  <si>
    <t>https://podminky.urs.cz/item/CS_URS_2023_01/763131714</t>
  </si>
  <si>
    <t>47</t>
  </si>
  <si>
    <t>763131751</t>
  </si>
  <si>
    <t>Podhled ze sádrokartonových desek ostatní práce a konstrukce na podhledech ze sádrokartonových desek montáž parotěsné zábrany</t>
  </si>
  <si>
    <t>177773307</t>
  </si>
  <si>
    <t>https://podminky.urs.cz/item/CS_URS_2023_01/763131751</t>
  </si>
  <si>
    <t>48</t>
  </si>
  <si>
    <t>28329274</t>
  </si>
  <si>
    <t>fólie PE vyztužená pro parotěsnou vrstvu (reakce na oheň - třída E) 110g/m2</t>
  </si>
  <si>
    <t>-677081994</t>
  </si>
  <si>
    <t>3*1,1235 'Přepočtené koeficientem množství</t>
  </si>
  <si>
    <t>49</t>
  </si>
  <si>
    <t>763131765</t>
  </si>
  <si>
    <t>Podhled ze sádrokartonových desek Příplatek k cenám za výšku zavěšení přes 0,5 do 1,0 m</t>
  </si>
  <si>
    <t>230662893</t>
  </si>
  <si>
    <t>https://podminky.urs.cz/item/CS_URS_2023_01/763131765</t>
  </si>
  <si>
    <t>50</t>
  </si>
  <si>
    <t>763131771</t>
  </si>
  <si>
    <t>Podhled ze sádrokartonových desek Příplatek k cenám za rovinnost kvality speciální tmelení kvality Q3</t>
  </si>
  <si>
    <t>-139994899</t>
  </si>
  <si>
    <t>https://podminky.urs.cz/item/CS_URS_2023_01/763131771</t>
  </si>
  <si>
    <t>51</t>
  </si>
  <si>
    <t>763131821</t>
  </si>
  <si>
    <t>Demontáž podhledu nebo samostatného požárního předělu ze sádrokartonových desek s nosnou konstrukcí dvouvrstvou z ocelových profilů, opláštění jednoduché</t>
  </si>
  <si>
    <t>779481345</t>
  </si>
  <si>
    <t>https://podminky.urs.cz/item/CS_URS_2023_01/763131821</t>
  </si>
  <si>
    <t>52</t>
  </si>
  <si>
    <t>763135102</t>
  </si>
  <si>
    <t>Montáž sádrokartonového podhledu kazetového demontovatelného, velikosti kazet 600x600 mm včetně zavěšené nosné konstrukce polozapuštěné</t>
  </si>
  <si>
    <t>-832036953</t>
  </si>
  <si>
    <t>https://podminky.urs.cz/item/CS_URS_2023_01/763135102</t>
  </si>
  <si>
    <t>"MP321-MP324+MP229B" 3+2</t>
  </si>
  <si>
    <t>53</t>
  </si>
  <si>
    <t>59030571</t>
  </si>
  <si>
    <t>podhled kazetový bez děrování polozapuštěná hrana tl 10mm 600x600mm</t>
  </si>
  <si>
    <t>-594075116</t>
  </si>
  <si>
    <t>5*1,05 'Přepočtené koeficientem množství</t>
  </si>
  <si>
    <t>54</t>
  </si>
  <si>
    <t>763135812</t>
  </si>
  <si>
    <t>Demontáž podhledu sádrokartonového kazetového na zavěšeném na roštu polozapuštěném</t>
  </si>
  <si>
    <t>-308644618</t>
  </si>
  <si>
    <t>https://podminky.urs.cz/item/CS_URS_2023_01/763135812</t>
  </si>
  <si>
    <t>55</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</si>
  <si>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</si>
  <si>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</si>
  <si>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-2122709137</t>
  </si>
  <si>
    <t>https://podminky.urs.cz/item/CS_URS_2023_01/998763303</t>
  </si>
  <si>
    <t>56</t>
  </si>
  <si>
    <t>998763381</t>
  </si>
  <si>
    <t>Přesun hmot pro konstrukce montované z desek sádrokartonových, sádrovláknitých, cementovláknitých nebo cementových Příplatek k cenám za přesun prováděný bez použití mechanizace pro jakoukoliv výšku objektu</t>
  </si>
  <si>
    <t>-1365675087</t>
  </si>
  <si>
    <t>https://podminky.urs.cz/item/CS_URS_2023_01/998763381</t>
  </si>
  <si>
    <t>766</t>
  </si>
  <si>
    <t>Konstrukce truhlářské</t>
  </si>
  <si>
    <t>57</t>
  </si>
  <si>
    <t>766441812</t>
  </si>
  <si>
    <t>Demontáž parapetních desek dřevěných nebo plastových šířky přes 300 mm, délky do 1000 mm</t>
  </si>
  <si>
    <t>-473015560</t>
  </si>
  <si>
    <t>https://podminky.urs.cz/item/CS_URS_2023_01/766441812</t>
  </si>
  <si>
    <t>P</t>
  </si>
  <si>
    <t>Poznámka k položce:_x000D_
odborná demontáž stávajícího parapetního obkladu topných těles vč. parapetní desky. Vše bude odborně uskladněno, aby mohlo být vráceno do původního stavu.</t>
  </si>
  <si>
    <t>"MP321-MP324+MP229B" 20,0</t>
  </si>
  <si>
    <t>"MP230-MP234" 23,0</t>
  </si>
  <si>
    <t>"MP215-MP225" 37,0</t>
  </si>
  <si>
    <t>58</t>
  </si>
  <si>
    <t>766660022</t>
  </si>
  <si>
    <t>Montáž dveřních křídel dřevěných nebo plastových otevíravých do ocelové zárubně protipožárních jednokřídlových, šířky přes 800 mm</t>
  </si>
  <si>
    <t>-1090170310</t>
  </si>
  <si>
    <t>https://podminky.urs.cz/item/CS_URS_2023_01/766660022</t>
  </si>
  <si>
    <t>59</t>
  </si>
  <si>
    <t>61165340</t>
  </si>
  <si>
    <t xml:space="preserve">dveře jednokřídlé dřevotřískové protipožární EI (EW) 30 D3 povrch lakovaný plné 900x1970-2100mm, křídlo bude zkompletováno kováním s FAB </t>
  </si>
  <si>
    <t>628778705</t>
  </si>
  <si>
    <t>60</t>
  </si>
  <si>
    <t>766664957</t>
  </si>
  <si>
    <t>Výměna dveřních konstrukcí interiérových zámku, vložky</t>
  </si>
  <si>
    <t>-2075382848</t>
  </si>
  <si>
    <t>https://podminky.urs.cz/item/CS_URS_2023_01/766664957</t>
  </si>
  <si>
    <t>"EMP4" 3</t>
  </si>
  <si>
    <t>"EMP5" 3</t>
  </si>
  <si>
    <t>61</t>
  </si>
  <si>
    <t>54964100</t>
  </si>
  <si>
    <t>vložka cylindrická 29+29</t>
  </si>
  <si>
    <t>-396205631</t>
  </si>
  <si>
    <t xml:space="preserve">Poznámka k položce:_x000D_
min. 3 ks klíčů (2ks pro objednatele) </t>
  </si>
  <si>
    <t>62</t>
  </si>
  <si>
    <t>766691914</t>
  </si>
  <si>
    <t>Ostatní práce vyvěšení nebo zavěšení křídel dřevěných dveřních, plochy do 2 m2</t>
  </si>
  <si>
    <t>270568062</t>
  </si>
  <si>
    <t>https://podminky.urs.cz/item/CS_URS_2023_01/766691914</t>
  </si>
  <si>
    <t>"1P118" 4</t>
  </si>
  <si>
    <t>63</t>
  </si>
  <si>
    <t>766694126</t>
  </si>
  <si>
    <t>Montáž ostatních truhlářských konstrukcí parapetních desek dřevěných nebo plastových šířky přes 300 mm</t>
  </si>
  <si>
    <t>-1165898060</t>
  </si>
  <si>
    <t>https://podminky.urs.cz/item/CS_URS_2023_01/766694126</t>
  </si>
  <si>
    <t>64</t>
  </si>
  <si>
    <t>998766103</t>
  </si>
  <si>
    <t>Přesun hmot pro konstrukce truhlářské stanovený z hmotnosti přesunovaného materiálu vodorovná dopravní vzdálenost do 50 m v objektech výšky přes 12 do 24 m</t>
  </si>
  <si>
    <t>1550381773</t>
  </si>
  <si>
    <t>https://podminky.urs.cz/item/CS_URS_2023_01/998766103</t>
  </si>
  <si>
    <t>65</t>
  </si>
  <si>
    <t>998766181</t>
  </si>
  <si>
    <t>Přesun hmot pro konstrukce truhlářské stanovený z hmotnosti přesunovaného materiálu Příplatek k ceně za přesun prováděný bez použití mechanizace pro jakoukoliv výšku objektu</t>
  </si>
  <si>
    <t>-1179593093</t>
  </si>
  <si>
    <t>https://podminky.urs.cz/item/CS_URS_2023_01/998766181</t>
  </si>
  <si>
    <t>776</t>
  </si>
  <si>
    <t>Podlahy povlakové</t>
  </si>
  <si>
    <t>66</t>
  </si>
  <si>
    <t>776201812</t>
  </si>
  <si>
    <t>Demontáž povlakových podlahovin lepených ručně s podložkou</t>
  </si>
  <si>
    <t>1508102392</t>
  </si>
  <si>
    <t>https://podminky.urs.cz/item/CS_URS_2023_01/776201812</t>
  </si>
  <si>
    <t>"MP321-MP324+MP229B" 4,0</t>
  </si>
  <si>
    <t>67</t>
  </si>
  <si>
    <t>776211211</t>
  </si>
  <si>
    <t>Montáž textilních podlahovin lepením čtverců standardních</t>
  </si>
  <si>
    <t>-1437607807</t>
  </si>
  <si>
    <t>https://podminky.urs.cz/item/CS_URS_2023_01/776211211</t>
  </si>
  <si>
    <t>68</t>
  </si>
  <si>
    <t>998776103</t>
  </si>
  <si>
    <t>Přesun hmot pro podlahy povlakové stanovený z hmotnosti přesunovaného materiálu vodorovná dopravní vzdálenost do 50 m v objektech výšky přes 12 do 24 m</t>
  </si>
  <si>
    <t>-1923914432</t>
  </si>
  <si>
    <t>https://podminky.urs.cz/item/CS_URS_2023_01/998776103</t>
  </si>
  <si>
    <t>69</t>
  </si>
  <si>
    <t>998776181</t>
  </si>
  <si>
    <t>Přesun hmot pro podlahy povlakové stanovený z hmotnosti přesunovaného materiálu Příplatek k cenám za přesun prováděný bez použití mechanizace pro jakoukoliv výšku objektu</t>
  </si>
  <si>
    <t>1996929172</t>
  </si>
  <si>
    <t>https://podminky.urs.cz/item/CS_URS_2023_01/998776181</t>
  </si>
  <si>
    <t>784</t>
  </si>
  <si>
    <t>Dokončovací práce - malby a tapety</t>
  </si>
  <si>
    <t>70</t>
  </si>
  <si>
    <t>784111001</t>
  </si>
  <si>
    <t>Oprášení (ometení) podkladu v místnostech výšky do 3,80 m</t>
  </si>
  <si>
    <t>-991970326</t>
  </si>
  <si>
    <t>https://podminky.urs.cz/item/CS_URS_2023_01/784111001</t>
  </si>
  <si>
    <t>71</t>
  </si>
  <si>
    <t>784121001</t>
  </si>
  <si>
    <t>Oškrabání malby v místnostech výšky do 3,80 m</t>
  </si>
  <si>
    <t>-1138927080</t>
  </si>
  <si>
    <t>https://podminky.urs.cz/item/CS_URS_2023_01/784121001</t>
  </si>
  <si>
    <t>"MP321-MP324+MP229B" 12,0</t>
  </si>
  <si>
    <t>"MP230-MP234" 6,0</t>
  </si>
  <si>
    <t>"MP215-MP225" 20,0</t>
  </si>
  <si>
    <t>72</t>
  </si>
  <si>
    <t>784181121</t>
  </si>
  <si>
    <t>Penetrace podkladu jednonásobná hloubková akrylátová bezbarvá v místnostech výšky do 3,80 m</t>
  </si>
  <si>
    <t>-1987141668</t>
  </si>
  <si>
    <t>https://podminky.urs.cz/item/CS_URS_2023_01/784181121</t>
  </si>
  <si>
    <t>73</t>
  </si>
  <si>
    <t>784211101</t>
  </si>
  <si>
    <t>Malby z malířských směsí oděruvzdorných za mokra dvojnásobné, bílé za mokra oděruvzdorné výborně v místnostech výšky do 3,80 m</t>
  </si>
  <si>
    <t>1722872455</t>
  </si>
  <si>
    <t>https://podminky.urs.cz/item/CS_URS_2023_01/784211101</t>
  </si>
  <si>
    <t xml:space="preserve">Poznámka k položce:_x000D_
nátěr dle direktivy ČNB - ref.v.TOLLENS IDROTOP MAT </t>
  </si>
  <si>
    <t>"MP321-MP324+MP229B" 12,0+5,0</t>
  </si>
  <si>
    <t>"MP230-MP234" 6,0+5,0</t>
  </si>
  <si>
    <t>"MP215-MP225" 20,0+3,0</t>
  </si>
  <si>
    <t>787</t>
  </si>
  <si>
    <t>Dokončovací práce - zasklívání</t>
  </si>
  <si>
    <t>74</t>
  </si>
  <si>
    <t>787600831</t>
  </si>
  <si>
    <t>Vysklívání oken a dveří izolačního dvojskla</t>
  </si>
  <si>
    <t>85176532</t>
  </si>
  <si>
    <t>https://podminky.urs.cz/item/CS_URS_2023_01/787600831</t>
  </si>
  <si>
    <t>"MP221" 1,2*0,5</t>
  </si>
  <si>
    <t>"MP225" 1,2*0,5</t>
  </si>
  <si>
    <t>75</t>
  </si>
  <si>
    <t>787616384</t>
  </si>
  <si>
    <t>Zasklívání oken a dveří deskami plochými plnými dvojsklem do vyfrézované drážky s oboustranným uzavřením drážky tmelem, distanční rámeček 16 mm nerez, tl. skel 6+6 mm</t>
  </si>
  <si>
    <t>1762579977</t>
  </si>
  <si>
    <t>https://podminky.urs.cz/item/CS_URS_2023_01/787616384</t>
  </si>
  <si>
    <t>76</t>
  </si>
  <si>
    <t>998787103</t>
  </si>
  <si>
    <t>Přesun hmot pro zasklívání stanovený z hmotnosti přesunovaného materiálu vodorovná dopravní vzdálenost do 50 m v objektech výšky přes 12 do 24 m</t>
  </si>
  <si>
    <t>1959671230</t>
  </si>
  <si>
    <t>https://podminky.urs.cz/item/CS_URS_2023_01/998787103</t>
  </si>
  <si>
    <t>77</t>
  </si>
  <si>
    <t>998787181</t>
  </si>
  <si>
    <t>Přesun hmot pro zasklívání stanovený z hmotnosti přesunovaného materiálu Příplatek k cenám za přesun prováděný bez použití mechanizace pro jakoukoliv výšku objektu</t>
  </si>
  <si>
    <t>-290752170</t>
  </si>
  <si>
    <t>https://podminky.urs.cz/item/CS_URS_2023_01/998787181</t>
  </si>
  <si>
    <t>VRN</t>
  </si>
  <si>
    <t>Vedlejší rozpočtové náklady</t>
  </si>
  <si>
    <t>VRN1</t>
  </si>
  <si>
    <t>Průzkumné, geodetické a projektové práce</t>
  </si>
  <si>
    <t>78</t>
  </si>
  <si>
    <t>013254000</t>
  </si>
  <si>
    <t>Dokumentace skutečného provedení DSPS STAVBY</t>
  </si>
  <si>
    <t>1024</t>
  </si>
  <si>
    <t>-917023715</t>
  </si>
  <si>
    <t>https://podminky.urs.cz/item/CS_URS_2023_01/013254000</t>
  </si>
  <si>
    <t>VRN3</t>
  </si>
  <si>
    <t>Zařízení staveniště</t>
  </si>
  <si>
    <t>79</t>
  </si>
  <si>
    <t>030001000</t>
  </si>
  <si>
    <t>2046363219</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</si>
  <si>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</si>
  <si>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</si>
  <si>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</si>
  <si>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</si>
  <si>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80</t>
  </si>
  <si>
    <t>045002000</t>
  </si>
  <si>
    <t>Kompletační a koordinační činnost</t>
  </si>
  <si>
    <t>-1656447302</t>
  </si>
  <si>
    <t>https://podminky.urs.cz/item/CS_URS_2023_01/045002000</t>
  </si>
  <si>
    <t>VRN7</t>
  </si>
  <si>
    <t>Provozní vlivy</t>
  </si>
  <si>
    <t>81</t>
  </si>
  <si>
    <t>070001000</t>
  </si>
  <si>
    <t>658048705</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</si>
  <si>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</si>
  <si>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</si>
  <si>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</si>
  <si>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</si>
  <si>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82</t>
  </si>
  <si>
    <t>0917040R</t>
  </si>
  <si>
    <t>Náklady na ochranu konstrukcí, instalací a zařízení před negativními dopady stavební činnosti.</t>
  </si>
  <si>
    <t>576768895</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</si>
  <si>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</si>
  <si>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83</t>
  </si>
  <si>
    <t>091704001</t>
  </si>
  <si>
    <t>Bezpečnostní a hygienické opatření na staveništi</t>
  </si>
  <si>
    <t>1430658845</t>
  </si>
  <si>
    <t>https://podminky.urs.cz/item/CS_URS_2023_01/091704001</t>
  </si>
  <si>
    <t>Poznámka k položce:_x000D_
Zajištění osob proti pádu do prohlubně. Vybavení staveniště hasícímí přístroji, při vypnuté EZS</t>
  </si>
  <si>
    <t>84</t>
  </si>
  <si>
    <t>091704002</t>
  </si>
  <si>
    <t>Pracovní každodenní ochrana čidel EPS v prostoru staveniště</t>
  </si>
  <si>
    <t>1334212940</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</si>
  <si>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</si>
  <si>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</si>
  <si>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85</t>
  </si>
  <si>
    <t>091704003</t>
  </si>
  <si>
    <t xml:space="preserve">Užívání veřejných ploch a prostranství </t>
  </si>
  <si>
    <t>1630829696</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</si>
  <si>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</si>
  <si>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</si>
  <si>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86</t>
  </si>
  <si>
    <t>091704004</t>
  </si>
  <si>
    <t xml:space="preserve">Předání a převzetí díla </t>
  </si>
  <si>
    <t>-229444955</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</si>
  <si>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</si>
  <si>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</si>
  <si>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DP09</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</si>
  <si>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</si>
  <si>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</si>
  <si>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</si>
  <si>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</si>
  <si>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</si>
  <si>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</si>
  <si>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</si>
  <si>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</si>
  <si>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770200450</t>
  </si>
  <si>
    <t>https://podminky.urs.cz/item/CS_URS_2023_01/721194105</t>
  </si>
  <si>
    <t>721229111</t>
  </si>
  <si>
    <t>Zápachové uzávěrky montáž zápachových uzávěrek ostatních typů do DN 50</t>
  </si>
  <si>
    <t>-1239878084</t>
  </si>
  <si>
    <t>https://podminky.urs.cz/item/CS_URS_2023_01/721229111</t>
  </si>
  <si>
    <t>55162004</t>
  </si>
  <si>
    <t>kalich pro úkap s kuličkou</t>
  </si>
  <si>
    <t>1271083979</t>
  </si>
  <si>
    <t>998721103</t>
  </si>
  <si>
    <t>Přesun hmot pro vnitřní kanalizace stanovený z hmotnosti přesunovaného materiálu vodorovná dopravní vzdálenost do 50 m v objektech výšky přes 12 do 24 m</t>
  </si>
  <si>
    <t>1585545861</t>
  </si>
  <si>
    <t>https://podminky.urs.cz/item/CS_URS_2023_01/998721103</t>
  </si>
  <si>
    <t>998721181</t>
  </si>
  <si>
    <t>Přesun hmot pro vnitřní kanalizace stanovený z hmotnosti přesunovaného materiálu Příplatek k ceně za přesun prováděný bez použití mechanizace pro jakoukoliv výšku objektu</t>
  </si>
  <si>
    <t>1077199026</t>
  </si>
  <si>
    <t>https://podminky.urs.cz/item/CS_URS_2023_01/998721181</t>
  </si>
  <si>
    <t>722</t>
  </si>
  <si>
    <t>Zdravotechnika - vnitřní vodovod</t>
  </si>
  <si>
    <t>722131R</t>
  </si>
  <si>
    <t>Opravy vodovodního potrubí z plastových trubek propojení dosavadního potrubí DN 50</t>
  </si>
  <si>
    <t>1290568128</t>
  </si>
  <si>
    <t>722171916</t>
  </si>
  <si>
    <t>Odříznutí trubky nebo tvarovky u rozvodů vody z plastů D přes 40 do 50 mm</t>
  </si>
  <si>
    <t>-1939878186</t>
  </si>
  <si>
    <t>https://podminky.urs.cz/item/CS_URS_2023_01/722171916</t>
  </si>
  <si>
    <t>722173234</t>
  </si>
  <si>
    <t>Potrubí z plastových trubek z pevného PVC-C spojované lepením PN 25 do 70°C D 32 x 3,6</t>
  </si>
  <si>
    <t>557874471</t>
  </si>
  <si>
    <t>https://podminky.urs.cz/item/CS_URS_2023_01/722173234</t>
  </si>
  <si>
    <t xml:space="preserve">Poznámka k položce:_x000D_
ref.v. FRIATHERM </t>
  </si>
  <si>
    <t>722173236</t>
  </si>
  <si>
    <t>Potrubí z plastových trubek z pevného PVC-C spojované lepením PN 25 do 70°C D 50 x 5,6</t>
  </si>
  <si>
    <t>-1026322028</t>
  </si>
  <si>
    <t>https://podminky.urs.cz/item/CS_URS_2023_01/722173236</t>
  </si>
  <si>
    <t>722173916</t>
  </si>
  <si>
    <t>Spoje rozvodů vody z plastů svary polyfuzí D přes 40 do 50 mm</t>
  </si>
  <si>
    <t>1271305409</t>
  </si>
  <si>
    <t>https://podminky.urs.cz/item/CS_URS_2023_01/722173916</t>
  </si>
  <si>
    <t>722290215</t>
  </si>
  <si>
    <t>Zkoušky, proplach a desinfekce vodovodního potrubí zkoušky těsnosti vodovodního potrubí hrdlového nebo přírubového do DN 100</t>
  </si>
  <si>
    <t>-1151646583</t>
  </si>
  <si>
    <t>https://podminky.urs.cz/item/CS_URS_2023_01/722290215</t>
  </si>
  <si>
    <t>722290234</t>
  </si>
  <si>
    <t>Zkoušky, proplach a desinfekce vodovodního potrubí proplach a desinfekce vodovodního potrubí do DN 80</t>
  </si>
  <si>
    <t>662420673</t>
  </si>
  <si>
    <t>https://podminky.urs.cz/item/CS_URS_2023_01/722290234</t>
  </si>
  <si>
    <t>998722103</t>
  </si>
  <si>
    <t>Přesun hmot pro vnitřní vodovod stanovený z hmotnosti přesunovaného materiálu vodorovná dopravní vzdálenost do 50 m v objektech výšky přes 12 do 24 m</t>
  </si>
  <si>
    <t>-319376933</t>
  </si>
  <si>
    <t>https://podminky.urs.cz/item/CS_URS_2023_01/998722103</t>
  </si>
  <si>
    <t>998722181</t>
  </si>
  <si>
    <t>Přesun hmot pro vnitřní vodovod stanovený z hmotnosti přesunovaného materiálu Příplatek k ceně za přesun prováděný bez použití mechanizace pro jakoukoliv výšku objektu</t>
  </si>
  <si>
    <t>-217398334</t>
  </si>
  <si>
    <t>https://podminky.urs.cz/item/CS_URS_2023_01/998722181</t>
  </si>
  <si>
    <t>HZS</t>
  </si>
  <si>
    <t>Hodinové zúčtovací sazby</t>
  </si>
  <si>
    <t>HZS2491</t>
  </si>
  <si>
    <t>Hodinové zúčtovací sazby profesí PSV zednické výpomoci a pomocné práce PSV dělník zednických výpomocí</t>
  </si>
  <si>
    <t>hod</t>
  </si>
  <si>
    <t>262144</t>
  </si>
  <si>
    <t>-16100202</t>
  </si>
  <si>
    <t>https://podminky.urs.cz/item/CS_URS_2023_01/HZS2491</t>
  </si>
  <si>
    <t>Dokumentace skutečného provedení stavby DSPS ZTI</t>
  </si>
  <si>
    <t>-22592140</t>
  </si>
  <si>
    <t>044002000</t>
  </si>
  <si>
    <t>Revize</t>
  </si>
  <si>
    <t>189127197</t>
  </si>
  <si>
    <t>https://podminky.urs.cz/item/CS_URS_2023_01/044002000</t>
  </si>
  <si>
    <t>D1.4.2 - Chlazení - DP09</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</si>
  <si>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</si>
  <si>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</si>
  <si>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</si>
  <si>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</si>
  <si>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</si>
  <si>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</si>
  <si>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</si>
  <si>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</si>
  <si>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</si>
  <si>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</si>
  <si>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</si>
  <si>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</si>
  <si>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</si>
  <si>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</si>
  <si>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FCU8 - parapetní, bez opláštění, čtyřtrubkový</t>
  </si>
  <si>
    <t>ks</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</si>
  <si>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</si>
  <si>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Pol12</t>
  </si>
  <si>
    <t>Fancoilová jednotka; včetně kotevního a montážního materiálu FCU6 - podstropní, s opláštěním, dvoutrubkový</t>
  </si>
  <si>
    <t>Poznámka k položce:_x000D_
FCU 6, LEVÉ připojení, max. rozměry šířka: 1565mm, výška: 475mm, hloubka: 235mm, min. chladící výkon citelný: 2,31kW, min. chladící výkon celkový: 2,42kW, cirkulační, DVOUTRUBKOVÝ (chlazení), max. aku. výkon: 43 dB(A), PODSTROPNÍ, S OPLÁŠTĚNÍM, EC motor, tř. filtrace G1(filtry budou čistitelné, omyvatelné, vysávatelné ne jednorázové), bez čerpadla kondenzátu</t>
  </si>
  <si>
    <t>Pol13</t>
  </si>
  <si>
    <t>Fancoilová jednotka; včetně kotevního a montážního materiálu kazetový, včetně čerpadla kondenzátu, dvoutrubkový</t>
  </si>
  <si>
    <t>Poznámka k položce:_x000D_
Fancoil, max. rozměry jednotky bez rámečku šířka: 585mm, výška: 315mm, hloubka: 585mm, min. chladící výkon citelný: 1,72kW, min. chladící výkon celkový: 1,95kW, cirkulační, dvoutrubkový(chlazení), max. aku. výkon: 43 dB(A), KAZETOVÝ, EC motor, tř. filtrace G1(filtry budou čistitelné, omyvatelné, vysávatelné ne jednorázové), VČETNĚ čerpadla kondenzátu, FläktGroup - HyCassette-Geko GCF2</t>
  </si>
  <si>
    <t>Pol14</t>
  </si>
  <si>
    <t>Modul pro převod EC na regulaci 3-otáčkovou AC; 230 V modul se nastaví na řídící napětí dle výpočtu</t>
  </si>
  <si>
    <t>Poznámka k položce:_x000D_
referenční výrobek: FläktGroup - HyFlexGeko</t>
  </si>
  <si>
    <t>Pol15</t>
  </si>
  <si>
    <t>Obložení jednotky a nohou s mřížkou sání svislá (vodorovná), recirkulační vzduch vpředu (dole), přívodní vzduch nahoře (vpředu)</t>
  </si>
  <si>
    <t>Pol16</t>
  </si>
  <si>
    <t>Nohy pro oběhové jednotky</t>
  </si>
  <si>
    <t>D3</t>
  </si>
  <si>
    <t>Regulační a vyvažovací ventily</t>
  </si>
  <si>
    <t>Pol17</t>
  </si>
  <si>
    <t>Tlakově nezávislý regulační a vyvažovací ventil (umístěn na straně chlazení) DN 15, PN 16</t>
  </si>
  <si>
    <t>Poznámka k položce:_x000D_
referenční výrobek: IMI - TA-Compact-P</t>
  </si>
  <si>
    <t>Pol18</t>
  </si>
  <si>
    <t>Regulační a vyvažovací ventil pro proporcionální regulaci (umístěn na straně vytápění) DN 15 LF, PN 16</t>
  </si>
  <si>
    <t>Poznámka k položce:_x000D_
referenční výrobek: IMI - TA-TBV-CM</t>
  </si>
  <si>
    <t>D4</t>
  </si>
  <si>
    <t>Servopohony</t>
  </si>
  <si>
    <t>Pol19</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</si>
  <si>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</si>
  <si>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</si>
  <si>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</si>
  <si>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</si>
  <si>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Pol20</t>
  </si>
  <si>
    <t>Závitový kulový kohout PN 6, DN 15</t>
  </si>
  <si>
    <t>Poznámka k položce:_x000D_
referenční výrobek: Giacomini R910</t>
  </si>
  <si>
    <t>Pol21</t>
  </si>
  <si>
    <t>Závitový kulový kohout PN 6, DN 20</t>
  </si>
  <si>
    <t>D7</t>
  </si>
  <si>
    <t>Vypouštění a odvzdušnění</t>
  </si>
  <si>
    <t>Pol22</t>
  </si>
  <si>
    <t>Kulový vypouštěcí kohout s hadicovou vývodkou a zátkou PN 6, DN 10</t>
  </si>
  <si>
    <t>Poznámka k položce:_x000D_
referenční výrobek: Giacomini R608</t>
  </si>
  <si>
    <t>Pol23</t>
  </si>
  <si>
    <t>Kulový vypouštěcí kohout s hadicovou vývodkou a zátkou PN 6, DN 15</t>
  </si>
  <si>
    <t>Pol24</t>
  </si>
  <si>
    <t>Odvzdušňovací ventil PN 6, DN 10 PN 6, DN 10</t>
  </si>
  <si>
    <t>Poznámka k položce:_x000D_
referenční výrobek: Giacomini R99</t>
  </si>
  <si>
    <t>Pol25</t>
  </si>
  <si>
    <t>Odvzdušňovací ventil PN 6, DN 15 PN 6, DN 15</t>
  </si>
  <si>
    <t>Pol26</t>
  </si>
  <si>
    <t>Odvzdušňovací nádoba PN 6, DN 50 PN 6, DN 50</t>
  </si>
  <si>
    <t>D8</t>
  </si>
  <si>
    <t>Ostatní</t>
  </si>
  <si>
    <t>Pol27</t>
  </si>
  <si>
    <t>Přechodové nástavce pro FCU; včetně kotevního a montážního materiálu rozměry nástavců dle zaměření na stavbě</t>
  </si>
  <si>
    <t>Pol28</t>
  </si>
  <si>
    <t>Úprava mřížek v parapetech</t>
  </si>
  <si>
    <t>Poznámka k položce:_x000D_
Pro nevyhovující mřížky dle typu a velikosti zbrousit hrany na vstupu do mřížky.</t>
  </si>
  <si>
    <t>D9</t>
  </si>
  <si>
    <t>Potrubí</t>
  </si>
  <si>
    <t>Pol29</t>
  </si>
  <si>
    <t>Vícevrstvé plastové potrubí PE-HD/AL/PE-X; včetně kotevního a montážního materiálu DN 15(20 x 2,0)</t>
  </si>
  <si>
    <t>bm</t>
  </si>
  <si>
    <t>Poznámka k položce:_x000D_
lisovaný systém, balení 5m tyč; referenční výrobek: IVAR ALPEX-DUO XS</t>
  </si>
  <si>
    <t>Pol30</t>
  </si>
  <si>
    <t>Vícevrstvé plastové potrubí PE-HD/AL/PE-X; včetně kotevního a montážního materiálu DN 20(26 x 3,0)</t>
  </si>
  <si>
    <t>Pol31</t>
  </si>
  <si>
    <t>Vícevrstvé plastové potrubí PE-HD/AL/PE-X; včetně kotevního a montážního materiálu DN 25(32 x 3,0)</t>
  </si>
  <si>
    <t>Pol32</t>
  </si>
  <si>
    <t>Vícevrstvé plastové potrubí PE-HD/AL/PE-X; včetně kotevního a montážního materiálu DN 32(40 x 3,5)</t>
  </si>
  <si>
    <t>Pol33</t>
  </si>
  <si>
    <t>Vícevrstvé plastové potrubí PE-HD/AL/PE-X; včetně kotevního a montážního materiálu DN 40(50 x 4,0)</t>
  </si>
  <si>
    <t>Pol34</t>
  </si>
  <si>
    <t>Vícevrstvé plastové potrubí PE-HD/AL/PE-X; včetně kotevního a montážního materiálu DN 50(63 x 4,5)</t>
  </si>
  <si>
    <t>Pol35</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</si>
  <si>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</si>
  <si>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</si>
  <si>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Pol36</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</si>
  <si>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</si>
  <si>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</si>
  <si>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</si>
  <si>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</si>
  <si>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Pol37</t>
  </si>
  <si>
    <t>Izolace l = 0,033 W/mK při 0 °C, μ ≥10000; pro plastové potrubí pro potrubí DN 15(20 x 2,0); tloušťka izolace 25 mm</t>
  </si>
  <si>
    <t>Poznámka k položce:_x000D_
referenční výrobek: ARMACELL Armaxflex AF</t>
  </si>
  <si>
    <t>Pol38</t>
  </si>
  <si>
    <t>Izolace l = 0,033 W/mK při 0 °C, μ ≥10000; pro plastové potrubí pro potrubí DN 20(26 x 3,0); tloušťka izolace 25 mm</t>
  </si>
  <si>
    <t>Pol39</t>
  </si>
  <si>
    <t>Izolace l = 0,033 W/mK při 0 °C, μ ≥10000; pro plastové potrubí pro potrubí DN 25(32 x 3,0); tloušťka izolace 25 mm</t>
  </si>
  <si>
    <t>Pol40</t>
  </si>
  <si>
    <t>Izolace l = 0,033 W/mK při 0 °C, μ ≥10000; pro plastové potrubí pro potrubí DN 32(40 x 3,5); tloušťka izolace 25 mm</t>
  </si>
  <si>
    <t>Pol41</t>
  </si>
  <si>
    <t>Izolace l = 0,033 W/mK při 0 °C, μ ≥10000; pro plastové potrubí pro potrubí DN 40(50 x 4,0); tloušťka izolace 25 mm</t>
  </si>
  <si>
    <t>Pol42</t>
  </si>
  <si>
    <t>Izolace l = 0,033 W/mK při 0 °C, μ ≥10000; pro plastové potrubí pro potrubí DN 50(63 x 4,5); tloušťka izolace 25 mm</t>
  </si>
  <si>
    <t>D11</t>
  </si>
  <si>
    <t>Demontáže</t>
  </si>
  <si>
    <t>Pol43</t>
  </si>
  <si>
    <t>Uzavření a vypuštění celé větve potrubí pro vytápění ze stoupaček</t>
  </si>
  <si>
    <t>Poznámka k položce:_x000D_
po montáži FCU následné dopuštění upravenou vodou</t>
  </si>
  <si>
    <t>Pol44</t>
  </si>
  <si>
    <t>Demontáž a ekologická likvidace otopných těles na stoupačkách</t>
  </si>
  <si>
    <t>Pol45</t>
  </si>
  <si>
    <t>Napojení FCU na stávající rozvody vytápění</t>
  </si>
  <si>
    <t>Poznámka k položce:_x000D_
doplňění, zkrácení potrubí</t>
  </si>
  <si>
    <t>D13</t>
  </si>
  <si>
    <t>Pol46</t>
  </si>
  <si>
    <t>Zpracování výrobně dodavatelské dokumentace</t>
  </si>
  <si>
    <t>Pol47</t>
  </si>
  <si>
    <t>Vypracování projektu skutečného provedení DSPS CHLAZENÍ</t>
  </si>
  <si>
    <t>Pol48</t>
  </si>
  <si>
    <t>Doprava materiálu, přesun hmot</t>
  </si>
  <si>
    <t>Pol49</t>
  </si>
  <si>
    <t>Provedení komplexních zkoušek (včetně tlakové a topné/chladicí zkoušky)</t>
  </si>
  <si>
    <t>Pol50</t>
  </si>
  <si>
    <t>Jemné zaregulování systému</t>
  </si>
  <si>
    <t>Pol51</t>
  </si>
  <si>
    <t>Vyvážení dle vyhl. 193/2007 sb.včetně protokolu</t>
  </si>
  <si>
    <t>Pol52</t>
  </si>
  <si>
    <t>Dvojnásobný proplach systému a náplň upravenou vodou</t>
  </si>
  <si>
    <t>Pol53</t>
  </si>
  <si>
    <t>Štítky a popisy potrubí a zařízení</t>
  </si>
  <si>
    <t>Pol54</t>
  </si>
  <si>
    <t>Zavěšení potrubí, kotvící systém např. Hilti, množství dle DN</t>
  </si>
  <si>
    <t>88</t>
  </si>
  <si>
    <t>Pol55</t>
  </si>
  <si>
    <t>Zaškolení obsluhy</t>
  </si>
  <si>
    <t>90</t>
  </si>
  <si>
    <t>Poznámka k položce:_x000D_
seznámení s údržbou</t>
  </si>
  <si>
    <t>Pol56</t>
  </si>
  <si>
    <t>Kotevní materiál</t>
  </si>
  <si>
    <t>92</t>
  </si>
  <si>
    <t>Pol57</t>
  </si>
  <si>
    <t>Montážní materiál</t>
  </si>
  <si>
    <t>94</t>
  </si>
  <si>
    <t>512</t>
  </si>
  <si>
    <t>-297579829</t>
  </si>
  <si>
    <t>D1.4.4 - Elektroinstalace - DP09</t>
  </si>
  <si>
    <t>D1 - Rozváděče a rozvodnice</t>
  </si>
  <si>
    <t>D2 - Prvky systému LUXMATE</t>
  </si>
  <si>
    <t>D3 - Kabely a vodiče</t>
  </si>
  <si>
    <t>D5 - HZS, ostatní náklady</t>
  </si>
  <si>
    <t>D1</t>
  </si>
  <si>
    <t>Rozváděče a rozvodnice</t>
  </si>
  <si>
    <t>M2101-0006</t>
  </si>
  <si>
    <t xml:space="preserve">Rozvodnice pro rolety </t>
  </si>
  <si>
    <t>Poznámka k položce:_x000D_
Rozvodnice rolet v parapetu_x000D_
rozvodná skříňka na omítku, 12M, 1 řada, bílé dveře, IP40, plast – 1 ks, jistič modulární 1p, 10A, char. B., 10kA – 1ks, včetně výroby</t>
  </si>
  <si>
    <t>Prvky systému LUXMATE</t>
  </si>
  <si>
    <t>M2102-0007</t>
  </si>
  <si>
    <t>Modul pro řízení rolet – řízený dodavatel</t>
  </si>
  <si>
    <t>712949657</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</si>
  <si>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</si>
  <si>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</si>
  <si>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</si>
  <si>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</si>
  <si>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</si>
  <si>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Krabice univerzální šedá, přístrojová</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</si>
  <si>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</si>
  <si>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</si>
  <si>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</si>
  <si>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</si>
  <si>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</si>
  <si>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</si>
  <si>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</si>
  <si>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</si>
  <si>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</si>
  <si>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</si>
  <si>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</si>
  <si>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M2106-0010</t>
  </si>
  <si>
    <t>Montážní práce včetně dopravy pro dílčí celek DP09</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</si>
  <si>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</si>
  <si>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</si>
  <si>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</si>
  <si>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</si>
  <si>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</si>
  <si>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</si>
  <si>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</si>
  <si>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</si>
  <si>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1639323347</t>
  </si>
  <si>
    <t>M2106-0028</t>
  </si>
  <si>
    <t>Projektová dokumentace skutečného provedení DSPS ELEKTRO</t>
  </si>
  <si>
    <t>1461427962</t>
  </si>
  <si>
    <t>M2106-0037</t>
  </si>
  <si>
    <t>Podružný materiál pro dílčí celek DP09</t>
  </si>
  <si>
    <t>M2106-0059</t>
  </si>
  <si>
    <t>Režijní náklady pro dílčí celek DP09</t>
  </si>
  <si>
    <t>Pol100</t>
  </si>
  <si>
    <t>-854259516</t>
  </si>
  <si>
    <t>1521096839</t>
  </si>
  <si>
    <t>092203000</t>
  </si>
  <si>
    <t>Náklady na zaškolení</t>
  </si>
  <si>
    <t>…</t>
  </si>
  <si>
    <t>-751920870</t>
  </si>
  <si>
    <t>https://podminky.urs.cz/item/CS_URS_2023_01/092203000</t>
  </si>
  <si>
    <t xml:space="preserve">Poznámka k položce:_x000D_
seznámení s údržbou_x000D_
</t>
  </si>
  <si>
    <t>D1.4.5 - Měření a regulace - DP09</t>
  </si>
  <si>
    <t>Stanislav Gajzler, B.Hudová</t>
  </si>
  <si>
    <t>D1 - Periferie</t>
  </si>
  <si>
    <t>D2 - Řídící systém - řízené dodávky JCBS</t>
  </si>
  <si>
    <t>D4 - Montážní materiál</t>
  </si>
  <si>
    <t>D5 - Komletace, revize, zkoušky</t>
  </si>
  <si>
    <t>Periferie</t>
  </si>
  <si>
    <t>Pol72</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</si>
  <si>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</si>
  <si>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</si>
  <si>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Pol73</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</si>
  <si>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</si>
  <si>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</si>
  <si>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</si>
  <si>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Pol81</t>
  </si>
  <si>
    <t>SW pro DDC regulátor IRC JCBS</t>
  </si>
  <si>
    <t>Poznámka k položce:_x000D_
Vypracování nového software pro IRC regulátor pro řízení fan-coilů</t>
  </si>
  <si>
    <t>Pol82</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</si>
  <si>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</si>
  <si>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</si>
  <si>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Pol83</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</si>
  <si>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</si>
  <si>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</si>
  <si>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Pol88</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</si>
  <si>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</si>
  <si>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</si>
  <si>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Pol89</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</si>
  <si>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</si>
  <si>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</si>
  <si>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Pol90</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</si>
  <si>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</si>
  <si>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</si>
  <si>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Pol95</t>
  </si>
  <si>
    <t>Lišta 40x40</t>
  </si>
  <si>
    <t>Poznámka k položce:_x000D_
Elektroinstalační bezhalegenová lišta do 40x40 mm (délka v m) - dodávka a montáž. Včetně příchytek a potřebného nosného a upevňovacího materiálu</t>
  </si>
  <si>
    <t>Pol96</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</si>
  <si>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</si>
  <si>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</si>
  <si>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Pol97</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</si>
  <si>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</si>
  <si>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</si>
  <si>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</si>
  <si>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Pol98</t>
  </si>
  <si>
    <t>Vypracování výrobní dokumentace</t>
  </si>
  <si>
    <t>Poznámka k položce:_x000D_
Vypracování výrobní dokumentace</t>
  </si>
  <si>
    <t>Pol99</t>
  </si>
  <si>
    <t>Komlexní zkoušky</t>
  </si>
  <si>
    <t>Poznámka k položce:_x000D_
Komplexní zkoušky, včetně kontroly správnosti přenášených signálů, a včetně zaregulování a nastavení parametrů</t>
  </si>
  <si>
    <t>Poznámka k položce:_x000D_
Zaškolení obsluhy</t>
  </si>
  <si>
    <t>Pol101</t>
  </si>
  <si>
    <t>Revize el. zařízení vč. revizní zprávy</t>
  </si>
  <si>
    <t>Poznámka k položce:_x000D_
Revize el. zařízení vč. revizní zprávy</t>
  </si>
  <si>
    <t>Pol102</t>
  </si>
  <si>
    <t>Dokumentace skučného provedení DSPS MAR</t>
  </si>
  <si>
    <t>Poznámka k položce:_x000D_
Vypracování dokumentace skutečného stavu</t>
  </si>
  <si>
    <t>Pol103</t>
  </si>
  <si>
    <t>Kompletační činnost</t>
  </si>
  <si>
    <t>Poznámka k položce:_x000D_
Kompletační činnost, koordinace s ostatními profesemi apod.</t>
  </si>
  <si>
    <t>Pol104</t>
  </si>
  <si>
    <t>Přesuny materiálu, doprava apod.</t>
  </si>
  <si>
    <t>-742737402</t>
  </si>
  <si>
    <t>D1.4.6 - Stínění - DP09</t>
  </si>
  <si>
    <t>Tadeáš Pech, B.Hudová</t>
  </si>
  <si>
    <t xml:space="preserve">    786 - Dokončovací práce - stínění</t>
  </si>
  <si>
    <t>786</t>
  </si>
  <si>
    <t>Dokončovací práce - stínění</t>
  </si>
  <si>
    <t>786614001</t>
  </si>
  <si>
    <t>Montáž venkovních rolet upevněných na rám okenního nebo dveřního otvoru nebo na ostění, ovládaných motorem, včetně horního boxu a vodících profilů, plochy do 4 m2</t>
  </si>
  <si>
    <t>-1838078357</t>
  </si>
  <si>
    <t>https://podminky.urs.cz/item/CS_URS_2023_01/786614001</t>
  </si>
  <si>
    <t>RMAT0001</t>
  </si>
  <si>
    <t>R-MP230-1 Roleta 2730/1420 - MP230</t>
  </si>
  <si>
    <t>2089555077</t>
  </si>
  <si>
    <t>RMAT0002</t>
  </si>
  <si>
    <t>R-MP230-2 Roleta 2730/1420 - MP230</t>
  </si>
  <si>
    <t>-1432044524</t>
  </si>
  <si>
    <t>RMAT0003</t>
  </si>
  <si>
    <t>R-MP231-1 Roleta 2720/1420 MP231</t>
  </si>
  <si>
    <t>-1916648348</t>
  </si>
  <si>
    <t>RMAT0004</t>
  </si>
  <si>
    <t>R-MP231-2 Roleta 2730/1420 - MP231</t>
  </si>
  <si>
    <t>891311495</t>
  </si>
  <si>
    <t>RMAT0005</t>
  </si>
  <si>
    <t>R-MP232-1 Roleta 2740/1420 - MP232</t>
  </si>
  <si>
    <t>955671634</t>
  </si>
  <si>
    <t>RMAT0006</t>
  </si>
  <si>
    <t>R-MP234-1 Roleta 2700/1430 MP234</t>
  </si>
  <si>
    <t>1536830896</t>
  </si>
  <si>
    <t>RMAT0007</t>
  </si>
  <si>
    <t>R-MP321-1 Roleta 2700/1400 - MP321</t>
  </si>
  <si>
    <t>-451772602</t>
  </si>
  <si>
    <t>RMAT0008</t>
  </si>
  <si>
    <t>R-MP322-1 Roleta 2700/1400 - MP322</t>
  </si>
  <si>
    <t>2141851216</t>
  </si>
  <si>
    <t>RMAT0009</t>
  </si>
  <si>
    <t>R-MP323-1 Roleta 2720/1390 - MP323</t>
  </si>
  <si>
    <t>1488490924</t>
  </si>
  <si>
    <t>RMAT0010</t>
  </si>
  <si>
    <t>R-MP323-2 Roleta 2700/1380 - MP323</t>
  </si>
  <si>
    <t>-1358964926</t>
  </si>
  <si>
    <t>RMAT0011</t>
  </si>
  <si>
    <t>R-MP324-1 Roleta 2690/1390 - MP324</t>
  </si>
  <si>
    <t>1749182047</t>
  </si>
  <si>
    <t>RMAT0012</t>
  </si>
  <si>
    <t>R-MP324-2 Roleta 2490/1390 - MP324</t>
  </si>
  <si>
    <t>1570813855</t>
  </si>
  <si>
    <t>998786103</t>
  </si>
  <si>
    <t>Přesun hmot pro stínění stanovený z hmotnosti přesunovaného materiálu vodorovná dopravní vzdálenost do 50 m v objektech výšky (hloubky) přes 12 do 24 m</t>
  </si>
  <si>
    <t>-548770112</t>
  </si>
  <si>
    <t>https://podminky.urs.cz/item/CS_URS_2023_01/998786103</t>
  </si>
  <si>
    <t>998786181</t>
  </si>
  <si>
    <t>Přesun hmot pro stínění stanovený z hmotnosti přesunovaného materiálu Příplatek k cenám za přesun prováděný bez použití mechanizace pro jakoukoliv výšku objektu</t>
  </si>
  <si>
    <t>1902382772</t>
  </si>
  <si>
    <t>https://podminky.urs.cz/item/CS_URS_2023_01/998786181</t>
  </si>
  <si>
    <t>Dokumentace skutečného provedení stavby DSPS STÍNĚNÍ</t>
  </si>
  <si>
    <t>-743453615</t>
  </si>
  <si>
    <t>013294000</t>
  </si>
  <si>
    <t xml:space="preserve">Výrobní dokumentace vč. zaměření </t>
  </si>
  <si>
    <t>1136634255</t>
  </si>
  <si>
    <t>https://podminky.urs.cz/item/CS_URS_2023_01/013294000</t>
  </si>
  <si>
    <t>1957218086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</si>
</sst>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Alignment="1" applyProtection="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997013511" TargetMode="External"/><Relationship Id="rId21" Type="http://schemas.openxmlformats.org/officeDocument/2006/relationships/hyperlink" Target="https://podminky.urs.cz/item/CS_URS_2023_01/977151114" TargetMode="External"/><Relationship Id="rId42" Type="http://schemas.openxmlformats.org/officeDocument/2006/relationships/hyperlink" Target="https://podminky.urs.cz/item/CS_URS_2023_01/763135102" TargetMode="External"/><Relationship Id="rId47" Type="http://schemas.openxmlformats.org/officeDocument/2006/relationships/hyperlink" Target="https://podminky.urs.cz/item/CS_URS_2023_01/766660022" TargetMode="External"/><Relationship Id="rId63" Type="http://schemas.openxmlformats.org/officeDocument/2006/relationships/hyperlink" Target="https://podminky.urs.cz/item/CS_URS_2023_01/998787103" TargetMode="External"/><Relationship Id="rId68" Type="http://schemas.openxmlformats.org/officeDocument/2006/relationships/hyperlink" Target="https://podminky.urs.cz/item/CS_URS_2023_01/070001000" TargetMode="External"/><Relationship Id="rId2" Type="http://schemas.openxmlformats.org/officeDocument/2006/relationships/hyperlink" Target="https://podminky.urs.cz/item/CS_URS_2023_01/340237212" TargetMode="External"/><Relationship Id="rId16" Type="http://schemas.openxmlformats.org/officeDocument/2006/relationships/hyperlink" Target="https://podminky.urs.cz/item/CS_URS_2023_01/971033341" TargetMode="External"/><Relationship Id="rId29" Type="http://schemas.openxmlformats.org/officeDocument/2006/relationships/hyperlink" Target="https://podminky.urs.cz/item/CS_URS_2023_01/762511847R" TargetMode="External"/><Relationship Id="rId11" Type="http://schemas.openxmlformats.org/officeDocument/2006/relationships/hyperlink" Target="https://podminky.urs.cz/item/CS_URS_2023_01/619996145" TargetMode="External"/><Relationship Id="rId24" Type="http://schemas.openxmlformats.org/officeDocument/2006/relationships/hyperlink" Target="https://podminky.urs.cz/item/CS_URS_2023_01/997013219" TargetMode="External"/><Relationship Id="rId32" Type="http://schemas.openxmlformats.org/officeDocument/2006/relationships/hyperlink" Target="https://podminky.urs.cz/item/CS_URS_2023_01/998762181" TargetMode="External"/><Relationship Id="rId37" Type="http://schemas.openxmlformats.org/officeDocument/2006/relationships/hyperlink" Target="https://podminky.urs.cz/item/CS_URS_2023_01/763131714" TargetMode="External"/><Relationship Id="rId40" Type="http://schemas.openxmlformats.org/officeDocument/2006/relationships/hyperlink" Target="https://podminky.urs.cz/item/CS_URS_2023_01/763131771" TargetMode="External"/><Relationship Id="rId45" Type="http://schemas.openxmlformats.org/officeDocument/2006/relationships/hyperlink" Target="https://podminky.urs.cz/item/CS_URS_2023_01/998763381" TargetMode="External"/><Relationship Id="rId53" Type="http://schemas.openxmlformats.org/officeDocument/2006/relationships/hyperlink" Target="https://podminky.urs.cz/item/CS_URS_2023_01/776201812" TargetMode="External"/><Relationship Id="rId58" Type="http://schemas.openxmlformats.org/officeDocument/2006/relationships/hyperlink" Target="https://podminky.urs.cz/item/CS_URS_2023_01/784121001" TargetMode="External"/><Relationship Id="rId66" Type="http://schemas.openxmlformats.org/officeDocument/2006/relationships/hyperlink" Target="https://podminky.urs.cz/item/CS_URS_2023_01/030001000" TargetMode="External"/><Relationship Id="rId5" Type="http://schemas.openxmlformats.org/officeDocument/2006/relationships/hyperlink" Target="https://podminky.urs.cz/item/CS_URS_2023_01/612345211" TargetMode="External"/><Relationship Id="rId61" Type="http://schemas.openxmlformats.org/officeDocument/2006/relationships/hyperlink" Target="https://podminky.urs.cz/item/CS_URS_2023_01/787600831" TargetMode="External"/><Relationship Id="rId19" Type="http://schemas.openxmlformats.org/officeDocument/2006/relationships/hyperlink" Target="https://podminky.urs.cz/item/CS_URS_2023_01/971033521" TargetMode="External"/><Relationship Id="rId14" Type="http://schemas.openxmlformats.org/officeDocument/2006/relationships/hyperlink" Target="https://podminky.urs.cz/item/CS_URS_2023_01/952901111" TargetMode="External"/><Relationship Id="rId22" Type="http://schemas.openxmlformats.org/officeDocument/2006/relationships/hyperlink" Target="https://podminky.urs.cz/item/CS_URS_2023_01/977151118" TargetMode="External"/><Relationship Id="rId27" Type="http://schemas.openxmlformats.org/officeDocument/2006/relationships/hyperlink" Target="https://podminky.urs.cz/item/CS_URS_2023_01/997013631" TargetMode="External"/><Relationship Id="rId30" Type="http://schemas.openxmlformats.org/officeDocument/2006/relationships/hyperlink" Target="https://podminky.urs.cz/item/CS_URS_2023_01/762512245" TargetMode="External"/><Relationship Id="rId35" Type="http://schemas.openxmlformats.org/officeDocument/2006/relationships/hyperlink" Target="https://podminky.urs.cz/item/CS_URS_2023_01/763121551" TargetMode="External"/><Relationship Id="rId43" Type="http://schemas.openxmlformats.org/officeDocument/2006/relationships/hyperlink" Target="https://podminky.urs.cz/item/CS_URS_2023_01/763135812" TargetMode="External"/><Relationship Id="rId48" Type="http://schemas.openxmlformats.org/officeDocument/2006/relationships/hyperlink" Target="https://podminky.urs.cz/item/CS_URS_2023_01/766664957" TargetMode="External"/><Relationship Id="rId56" Type="http://schemas.openxmlformats.org/officeDocument/2006/relationships/hyperlink" Target="https://podminky.urs.cz/item/CS_URS_2023_01/998776181" TargetMode="External"/><Relationship Id="rId64" Type="http://schemas.openxmlformats.org/officeDocument/2006/relationships/hyperlink" Target="https://podminky.urs.cz/item/CS_URS_2023_01/998787181" TargetMode="External"/><Relationship Id="rId69" Type="http://schemas.openxmlformats.org/officeDocument/2006/relationships/hyperlink" Target="https://podminky.urs.cz/item/CS_URS_2023_01/091704001" TargetMode="External"/><Relationship Id="rId8" Type="http://schemas.openxmlformats.org/officeDocument/2006/relationships/hyperlink" Target="https://podminky.urs.cz/item/CS_URS_2023_01/619991011" TargetMode="External"/><Relationship Id="rId51" Type="http://schemas.openxmlformats.org/officeDocument/2006/relationships/hyperlink" Target="https://podminky.urs.cz/item/CS_URS_2023_01/998766103" TargetMode="External"/><Relationship Id="rId72" Type="http://schemas.openxmlformats.org/officeDocument/2006/relationships/hyperlink" Target="https://podminky.urs.cz/item/CS_URS_2023_01/091704004" TargetMode="External"/><Relationship Id="rId3" Type="http://schemas.openxmlformats.org/officeDocument/2006/relationships/hyperlink" Target="https://podminky.urs.cz/item/CS_URS_2023_01/340238211" TargetMode="External"/><Relationship Id="rId12" Type="http://schemas.openxmlformats.org/officeDocument/2006/relationships/hyperlink" Target="https://podminky.urs.cz/item/CS_URS_2023_01/642945111" TargetMode="External"/><Relationship Id="rId17" Type="http://schemas.openxmlformats.org/officeDocument/2006/relationships/hyperlink" Target="https://podminky.urs.cz/item/CS_URS_2023_01/971033431" TargetMode="External"/><Relationship Id="rId25" Type="http://schemas.openxmlformats.org/officeDocument/2006/relationships/hyperlink" Target="https://podminky.urs.cz/item/CS_URS_2023_01/997013509" TargetMode="External"/><Relationship Id="rId33" Type="http://schemas.openxmlformats.org/officeDocument/2006/relationships/hyperlink" Target="https://podminky.urs.cz/item/CS_URS_2023_01/763111313" TargetMode="External"/><Relationship Id="rId38" Type="http://schemas.openxmlformats.org/officeDocument/2006/relationships/hyperlink" Target="https://podminky.urs.cz/item/CS_URS_2023_01/763131751" TargetMode="External"/><Relationship Id="rId46" Type="http://schemas.openxmlformats.org/officeDocument/2006/relationships/hyperlink" Target="https://podminky.urs.cz/item/CS_URS_2023_01/766441812" TargetMode="External"/><Relationship Id="rId59" Type="http://schemas.openxmlformats.org/officeDocument/2006/relationships/hyperlink" Target="https://podminky.urs.cz/item/CS_URS_2023_01/784181121" TargetMode="External"/><Relationship Id="rId67" Type="http://schemas.openxmlformats.org/officeDocument/2006/relationships/hyperlink" Target="https://podminky.urs.cz/item/CS_URS_2023_01/045002000" TargetMode="External"/><Relationship Id="rId20" Type="http://schemas.openxmlformats.org/officeDocument/2006/relationships/hyperlink" Target="https://podminky.urs.cz/item/CS_URS_2023_01/971035641" TargetMode="External"/><Relationship Id="rId41" Type="http://schemas.openxmlformats.org/officeDocument/2006/relationships/hyperlink" Target="https://podminky.urs.cz/item/CS_URS_2023_01/763131821" TargetMode="External"/><Relationship Id="rId54" Type="http://schemas.openxmlformats.org/officeDocument/2006/relationships/hyperlink" Target="https://podminky.urs.cz/item/CS_URS_2023_01/776211211" TargetMode="External"/><Relationship Id="rId62" Type="http://schemas.openxmlformats.org/officeDocument/2006/relationships/hyperlink" Target="https://podminky.urs.cz/item/CS_URS_2023_01/787616384" TargetMode="External"/><Relationship Id="rId70" Type="http://schemas.openxmlformats.org/officeDocument/2006/relationships/hyperlink" Target="https://podminky.urs.cz/item/CS_URS_2023_01/091704002" TargetMode="External"/><Relationship Id="rId1" Type="http://schemas.openxmlformats.org/officeDocument/2006/relationships/hyperlink" Target="https://podminky.urs.cz/item/CS_URS_2023_01/340236212" TargetMode="External"/><Relationship Id="rId6" Type="http://schemas.openxmlformats.org/officeDocument/2006/relationships/hyperlink" Target="https://podminky.urs.cz/item/CS_URS_2023_01/612345212" TargetMode="External"/><Relationship Id="rId15" Type="http://schemas.openxmlformats.org/officeDocument/2006/relationships/hyperlink" Target="https://podminky.urs.cz/item/CS_URS_2023_01/971033331" TargetMode="External"/><Relationship Id="rId23" Type="http://schemas.openxmlformats.org/officeDocument/2006/relationships/hyperlink" Target="https://podminky.urs.cz/item/CS_URS_2023_01/997013217" TargetMode="External"/><Relationship Id="rId28" Type="http://schemas.openxmlformats.org/officeDocument/2006/relationships/hyperlink" Target="https://podminky.urs.cz/item/CS_URS_2023_01/998018003" TargetMode="External"/><Relationship Id="rId36" Type="http://schemas.openxmlformats.org/officeDocument/2006/relationships/hyperlink" Target="https://podminky.urs.cz/item/CS_URS_2023_01/763131411" TargetMode="External"/><Relationship Id="rId49" Type="http://schemas.openxmlformats.org/officeDocument/2006/relationships/hyperlink" Target="https://podminky.urs.cz/item/CS_URS_2023_01/766691914" TargetMode="External"/><Relationship Id="rId57" Type="http://schemas.openxmlformats.org/officeDocument/2006/relationships/hyperlink" Target="https://podminky.urs.cz/item/CS_URS_2023_01/784111001" TargetMode="External"/><Relationship Id="rId10" Type="http://schemas.openxmlformats.org/officeDocument/2006/relationships/hyperlink" Target="https://podminky.urs.cz/item/CS_URS_2023_01/619996125" TargetMode="External"/><Relationship Id="rId31" Type="http://schemas.openxmlformats.org/officeDocument/2006/relationships/hyperlink" Target="https://podminky.urs.cz/item/CS_URS_2023_01/998762103" TargetMode="External"/><Relationship Id="rId44" Type="http://schemas.openxmlformats.org/officeDocument/2006/relationships/hyperlink" Target="https://podminky.urs.cz/item/CS_URS_2023_01/998763303" TargetMode="External"/><Relationship Id="rId52" Type="http://schemas.openxmlformats.org/officeDocument/2006/relationships/hyperlink" Target="https://podminky.urs.cz/item/CS_URS_2023_01/998766181" TargetMode="External"/><Relationship Id="rId60" Type="http://schemas.openxmlformats.org/officeDocument/2006/relationships/hyperlink" Target="https://podminky.urs.cz/item/CS_URS_2023_01/784211101" TargetMode="External"/><Relationship Id="rId65" Type="http://schemas.openxmlformats.org/officeDocument/2006/relationships/hyperlink" Target="https://podminky.urs.cz/item/CS_URS_2023_01/013254000" TargetMode="External"/><Relationship Id="rId73" Type="http://schemas.openxmlformats.org/officeDocument/2006/relationships/drawing" Target="../drawings/drawing2.xml"/><Relationship Id="rId4" Type="http://schemas.openxmlformats.org/officeDocument/2006/relationships/hyperlink" Target="https://podminky.urs.cz/item/CS_URS_2023_01/612131101" TargetMode="External"/><Relationship Id="rId9" Type="http://schemas.openxmlformats.org/officeDocument/2006/relationships/hyperlink" Target="https://podminky.urs.cz/item/CS_URS_2023_01/619996117" TargetMode="External"/><Relationship Id="rId13" Type="http://schemas.openxmlformats.org/officeDocument/2006/relationships/hyperlink" Target="https://podminky.urs.cz/item/CS_URS_2023_01/949101111" TargetMode="External"/><Relationship Id="rId18" Type="http://schemas.openxmlformats.org/officeDocument/2006/relationships/hyperlink" Target="https://podminky.urs.cz/item/CS_URS_2023_01/971033441" TargetMode="External"/><Relationship Id="rId39" Type="http://schemas.openxmlformats.org/officeDocument/2006/relationships/hyperlink" Target="https://podminky.urs.cz/item/CS_URS_2023_01/763131765" TargetMode="External"/><Relationship Id="rId34" Type="http://schemas.openxmlformats.org/officeDocument/2006/relationships/hyperlink" Target="https://podminky.urs.cz/item/CS_URS_2023_01/763111811" TargetMode="External"/><Relationship Id="rId50" Type="http://schemas.openxmlformats.org/officeDocument/2006/relationships/hyperlink" Target="https://podminky.urs.cz/item/CS_URS_2023_01/766694126" TargetMode="External"/><Relationship Id="rId55" Type="http://schemas.openxmlformats.org/officeDocument/2006/relationships/hyperlink" Target="https://podminky.urs.cz/item/CS_URS_2023_01/998776103" TargetMode="External"/><Relationship Id="rId7" Type="http://schemas.openxmlformats.org/officeDocument/2006/relationships/hyperlink" Target="https://podminky.urs.cz/item/CS_URS_2023_01/612345213" TargetMode="External"/><Relationship Id="rId71" Type="http://schemas.openxmlformats.org/officeDocument/2006/relationships/hyperlink" Target="https://podminky.urs.cz/item/CS_URS_2023_01/091704003"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bin"/><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podminky.urs.cz/item/CS_URS_2023_01/998786181" TargetMode="External"/><Relationship Id="rId7" Type="http://schemas.openxmlformats.org/officeDocument/2006/relationships/drawing" Target="../drawings/drawing7.xml"/><Relationship Id="rId2" Type="http://schemas.openxmlformats.org/officeDocument/2006/relationships/hyperlink" Target="https://podminky.urs.cz/item/CS_URS_2023_01/998786103" TargetMode="External"/><Relationship Id="rId1" Type="http://schemas.openxmlformats.org/officeDocument/2006/relationships/hyperlink" Target="https://podminky.urs.cz/item/CS_URS_2023_01/786614001" TargetMode="External"/><Relationship Id="rId6" Type="http://schemas.openxmlformats.org/officeDocument/2006/relationships/hyperlink" Target="https://podminky.urs.cz/item/CS_URS_2023_01/092203000" TargetMode="External"/><Relationship Id="rId5" Type="http://schemas.openxmlformats.org/officeDocument/2006/relationships/hyperlink" Target="https://podminky.urs.cz/item/CS_URS_2023_01/013294000" TargetMode="External"/><Relationship Id="rId4" Type="http://schemas.openxmlformats.org/officeDocument/2006/relationships/hyperlink" Target="https://podminky.urs.cz/item/CS_URS_2023_01/013254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18</v>
      </c>
      <c r="AO7" s="22"/>
      <c r="AP7" s="22"/>
      <c r="AQ7" s="22"/>
      <c r="AR7" s="20"/>
      <c r="BE7" s="270"/>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26</v>
      </c>
      <c r="AO10" s="22"/>
      <c r="AP10" s="22"/>
      <c r="AQ10" s="22"/>
      <c r="AR10" s="20"/>
      <c r="BE10" s="270"/>
      <c r="BS10" s="17" t="s">
        <v>6</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29</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31</v>
      </c>
      <c r="AO13" s="22"/>
      <c r="AP13" s="22"/>
      <c r="AQ13" s="22"/>
      <c r="AR13" s="20"/>
      <c r="BE13" s="270"/>
      <c r="BS13" s="17" t="s">
        <v>6</v>
      </c>
    </row>
    <row r="14" spans="1:74" ht="12.75">
      <c r="B14" s="21"/>
      <c r="C14" s="22"/>
      <c r="D14" s="22"/>
      <c r="E14" s="275" t="s">
        <v>31</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28</v>
      </c>
      <c r="AL14" s="22"/>
      <c r="AM14" s="22"/>
      <c r="AN14" s="31" t="s">
        <v>31</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33</v>
      </c>
      <c r="AO16" s="22"/>
      <c r="AP16" s="22"/>
      <c r="AQ16" s="22"/>
      <c r="AR16" s="20"/>
      <c r="BE16" s="270"/>
      <c r="BS16" s="17" t="s">
        <v>4</v>
      </c>
    </row>
    <row r="17" spans="1:71" s="1" customFormat="1" ht="18.399999999999999"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35</v>
      </c>
      <c r="AO17" s="22"/>
      <c r="AP17" s="22"/>
      <c r="AQ17" s="22"/>
      <c r="AR17" s="20"/>
      <c r="BE17" s="270"/>
      <c r="BS17" s="17" t="s">
        <v>36</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33</v>
      </c>
      <c r="AO19" s="22"/>
      <c r="AP19" s="22"/>
      <c r="AQ19" s="22"/>
      <c r="AR19" s="20"/>
      <c r="BE19" s="270"/>
      <c r="BS19" s="17" t="s">
        <v>6</v>
      </c>
    </row>
    <row r="20" spans="1:71" s="1" customFormat="1" ht="18.399999999999999"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35</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39</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40</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424270</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41</v>
      </c>
      <c r="M28" s="263"/>
      <c r="N28" s="263"/>
      <c r="O28" s="263"/>
      <c r="P28" s="263"/>
      <c r="Q28" s="36"/>
      <c r="R28" s="36"/>
      <c r="S28" s="36"/>
      <c r="T28" s="36"/>
      <c r="U28" s="36"/>
      <c r="V28" s="36"/>
      <c r="W28" s="263" t="s">
        <v>42</v>
      </c>
      <c r="X28" s="263"/>
      <c r="Y28" s="263"/>
      <c r="Z28" s="263"/>
      <c r="AA28" s="263"/>
      <c r="AB28" s="263"/>
      <c r="AC28" s="263"/>
      <c r="AD28" s="263"/>
      <c r="AE28" s="263"/>
      <c r="AF28" s="36"/>
      <c r="AG28" s="36"/>
      <c r="AH28" s="36"/>
      <c r="AI28" s="36"/>
      <c r="AJ28" s="36"/>
      <c r="AK28" s="263" t="s">
        <v>43</v>
      </c>
      <c r="AL28" s="263"/>
      <c r="AM28" s="263"/>
      <c r="AN28" s="263"/>
      <c r="AO28" s="263"/>
      <c r="AP28" s="36"/>
      <c r="AQ28" s="36"/>
      <c r="AR28" s="39"/>
      <c r="BE28" s="270"/>
    </row>
    <row r="29" spans="1:71" s="3" customFormat="1" ht="14.45" customHeight="1">
      <c r="B29" s="40"/>
      <c r="C29" s="41"/>
      <c r="D29" s="29" t="s">
        <v>44</v>
      </c>
      <c r="E29" s="41"/>
      <c r="F29" s="29" t="s">
        <v>45</v>
      </c>
      <c r="G29" s="41"/>
      <c r="H29" s="41"/>
      <c r="I29" s="41"/>
      <c r="J29" s="41"/>
      <c r="K29" s="41"/>
      <c r="L29" s="257">
        <v>0.21</v>
      </c>
      <c r="M29" s="256"/>
      <c r="N29" s="256"/>
      <c r="O29" s="256"/>
      <c r="P29" s="256"/>
      <c r="Q29" s="41"/>
      <c r="R29" s="41"/>
      <c r="S29" s="41"/>
      <c r="T29" s="41"/>
      <c r="U29" s="41"/>
      <c r="V29" s="41"/>
      <c r="W29" s="255">
        <f>ROUND(AZ54, 2)</f>
        <v>424270</v>
      </c>
      <c r="X29" s="256"/>
      <c r="Y29" s="256"/>
      <c r="Z29" s="256"/>
      <c r="AA29" s="256"/>
      <c r="AB29" s="256"/>
      <c r="AC29" s="256"/>
      <c r="AD29" s="256"/>
      <c r="AE29" s="256"/>
      <c r="AF29" s="41"/>
      <c r="AG29" s="41"/>
      <c r="AH29" s="41"/>
      <c r="AI29" s="41"/>
      <c r="AJ29" s="41"/>
      <c r="AK29" s="255">
        <f>ROUND(AV54, 2)</f>
        <v>89096.7</v>
      </c>
      <c r="AL29" s="256"/>
      <c r="AM29" s="256"/>
      <c r="AN29" s="256"/>
      <c r="AO29" s="256"/>
      <c r="AP29" s="41"/>
      <c r="AQ29" s="41"/>
      <c r="AR29" s="42"/>
      <c r="BE29" s="271"/>
    </row>
    <row r="30" spans="1:71" s="3" customFormat="1" ht="14.45" customHeight="1">
      <c r="B30" s="40"/>
      <c r="C30" s="41"/>
      <c r="D30" s="41"/>
      <c r="E30" s="41"/>
      <c r="F30" s="29" t="s">
        <v>46</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47</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48</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49</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50</v>
      </c>
      <c r="E35" s="45"/>
      <c r="F35" s="45"/>
      <c r="G35" s="45"/>
      <c r="H35" s="45"/>
      <c r="I35" s="45"/>
      <c r="J35" s="45"/>
      <c r="K35" s="45"/>
      <c r="L35" s="45"/>
      <c r="M35" s="45"/>
      <c r="N35" s="45"/>
      <c r="O35" s="45"/>
      <c r="P35" s="45"/>
      <c r="Q35" s="45"/>
      <c r="R35" s="45"/>
      <c r="S35" s="45"/>
      <c r="T35" s="46" t="s">
        <v>51</v>
      </c>
      <c r="U35" s="45"/>
      <c r="V35" s="45"/>
      <c r="W35" s="45"/>
      <c r="X35" s="268" t="s">
        <v>52</v>
      </c>
      <c r="Y35" s="266"/>
      <c r="Z35" s="266"/>
      <c r="AA35" s="266"/>
      <c r="AB35" s="266"/>
      <c r="AC35" s="45"/>
      <c r="AD35" s="45"/>
      <c r="AE35" s="45"/>
      <c r="AF35" s="45"/>
      <c r="AG35" s="45"/>
      <c r="AH35" s="45"/>
      <c r="AI35" s="45"/>
      <c r="AJ35" s="45"/>
      <c r="AK35" s="265">
        <f>SUM(AK26:AK33)</f>
        <v>513366.7</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53</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DP09</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DP09 = EMP4 + EMP5</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20</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22</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24</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32</v>
      </c>
      <c r="AJ49" s="36"/>
      <c r="AK49" s="36"/>
      <c r="AL49" s="36"/>
      <c r="AM49" s="244" t="str">
        <f>IF(E17="","",E17)</f>
        <v>Bohemik s.r.o.</v>
      </c>
      <c r="AN49" s="245"/>
      <c r="AO49" s="245"/>
      <c r="AP49" s="245"/>
      <c r="AQ49" s="36"/>
      <c r="AR49" s="39"/>
      <c r="AS49" s="238" t="s">
        <v>54</v>
      </c>
      <c r="AT49" s="239"/>
      <c r="AU49" s="60"/>
      <c r="AV49" s="60"/>
      <c r="AW49" s="60"/>
      <c r="AX49" s="60"/>
      <c r="AY49" s="60"/>
      <c r="AZ49" s="60"/>
      <c r="BA49" s="60"/>
      <c r="BB49" s="60"/>
      <c r="BC49" s="60"/>
      <c r="BD49" s="61"/>
      <c r="BE49" s="34"/>
    </row>
    <row r="50" spans="1:91" s="2" customFormat="1" ht="15.2" customHeight="1">
      <c r="A50" s="34"/>
      <c r="B50" s="35"/>
      <c r="C50" s="29" t="s">
        <v>30</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37</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9" t="s">
        <v>55</v>
      </c>
      <c r="D52" s="250"/>
      <c r="E52" s="250"/>
      <c r="F52" s="250"/>
      <c r="G52" s="250"/>
      <c r="H52" s="66"/>
      <c r="I52" s="252" t="s">
        <v>56</v>
      </c>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1" t="s">
        <v>57</v>
      </c>
      <c r="AH52" s="250"/>
      <c r="AI52" s="250"/>
      <c r="AJ52" s="250"/>
      <c r="AK52" s="250"/>
      <c r="AL52" s="250"/>
      <c r="AM52" s="250"/>
      <c r="AN52" s="252" t="s">
        <v>58</v>
      </c>
      <c r="AO52" s="250"/>
      <c r="AP52" s="250"/>
      <c r="AQ52" s="67" t="s">
        <v>59</v>
      </c>
      <c r="AR52" s="39"/>
      <c r="AS52" s="68" t="s">
        <v>60</v>
      </c>
      <c r="AT52" s="69" t="s">
        <v>61</v>
      </c>
      <c r="AU52" s="69" t="s">
        <v>62</v>
      </c>
      <c r="AV52" s="69" t="s">
        <v>63</v>
      </c>
      <c r="AW52" s="69" t="s">
        <v>64</v>
      </c>
      <c r="AX52" s="69" t="s">
        <v>65</v>
      </c>
      <c r="AY52" s="69" t="s">
        <v>66</v>
      </c>
      <c r="AZ52" s="69" t="s">
        <v>67</v>
      </c>
      <c r="BA52" s="69" t="s">
        <v>68</v>
      </c>
      <c r="BB52" s="69" t="s">
        <v>69</v>
      </c>
      <c r="BC52" s="69" t="s">
        <v>70</v>
      </c>
      <c r="BD52" s="70" t="s">
        <v>71</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72</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ROUND(SUM(AG55:AG60),2)</f>
        <v>424270</v>
      </c>
      <c r="AH54" s="253"/>
      <c r="AI54" s="253"/>
      <c r="AJ54" s="253"/>
      <c r="AK54" s="253"/>
      <c r="AL54" s="253"/>
      <c r="AM54" s="253"/>
      <c r="AN54" s="254">
        <f t="shared" ref="AN54:AN60" si="0">SUM(AG54,AT54)</f>
        <v>513366.7</v>
      </c>
      <c r="AO54" s="254"/>
      <c r="AP54" s="254"/>
      <c r="AQ54" s="78" t="s">
        <v>18</v>
      </c>
      <c r="AR54" s="79"/>
      <c r="AS54" s="80">
        <f>ROUND(SUM(AS55:AS60),2)</f>
        <v>0</v>
      </c>
      <c r="AT54" s="81">
        <f t="shared" ref="AT54:AT60" si="1">ROUND(SUM(AV54:AW54),2)</f>
        <v>89096.7</v>
      </c>
      <c r="AU54" s="82">
        <f>ROUND(SUM(AU55:AU60),5)</f>
        <v>0</v>
      </c>
      <c r="AV54" s="81">
        <f>ROUND(AZ54*L29,2)</f>
        <v>89096.7</v>
      </c>
      <c r="AW54" s="81">
        <f>ROUND(BA54*L30,2)</f>
        <v>0</v>
      </c>
      <c r="AX54" s="81">
        <f>ROUND(BB54*L29,2)</f>
        <v>0</v>
      </c>
      <c r="AY54" s="81">
        <f>ROUND(BC54*L30,2)</f>
        <v>0</v>
      </c>
      <c r="AZ54" s="81">
        <f>ROUND(SUM(AZ55:AZ60),2)</f>
        <v>424270</v>
      </c>
      <c r="BA54" s="81">
        <f>ROUND(SUM(BA55:BA60),2)</f>
        <v>0</v>
      </c>
      <c r="BB54" s="81">
        <f>ROUND(SUM(BB55:BB60),2)</f>
        <v>0</v>
      </c>
      <c r="BC54" s="81">
        <f>ROUND(SUM(BC55:BC60),2)</f>
        <v>0</v>
      </c>
      <c r="BD54" s="83">
        <f>ROUND(SUM(BD55:BD60),2)</f>
        <v>0</v>
      </c>
      <c r="BS54" s="84" t="s">
        <v>73</v>
      </c>
      <c r="BT54" s="84" t="s">
        <v>74</v>
      </c>
      <c r="BU54" s="85" t="s">
        <v>75</v>
      </c>
      <c r="BV54" s="84" t="s">
        <v>76</v>
      </c>
      <c r="BW54" s="84" t="s">
        <v>5</v>
      </c>
      <c r="BX54" s="84" t="s">
        <v>77</v>
      </c>
      <c r="CL54" s="84" t="s">
        <v>18</v>
      </c>
    </row>
    <row r="55" spans="1:91" s="7" customFormat="1" ht="16.5" customHeight="1">
      <c r="A55" s="86" t="s">
        <v>78</v>
      </c>
      <c r="B55" s="87"/>
      <c r="C55" s="88"/>
      <c r="D55" s="246" t="s">
        <v>79</v>
      </c>
      <c r="E55" s="246"/>
      <c r="F55" s="246"/>
      <c r="G55" s="246"/>
      <c r="H55" s="246"/>
      <c r="I55" s="89"/>
      <c r="J55" s="246" t="s">
        <v>80</v>
      </c>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7">
        <f>'D1.1 - Stavba - DP09'!J30</f>
        <v>0</v>
      </c>
      <c r="AH55" s="248"/>
      <c r="AI55" s="248"/>
      <c r="AJ55" s="248"/>
      <c r="AK55" s="248"/>
      <c r="AL55" s="248"/>
      <c r="AM55" s="248"/>
      <c r="AN55" s="247">
        <f t="shared" si="0"/>
        <v>0</v>
      </c>
      <c r="AO55" s="248"/>
      <c r="AP55" s="248"/>
      <c r="AQ55" s="90" t="s">
        <v>81</v>
      </c>
      <c r="AR55" s="91"/>
      <c r="AS55" s="92">
        <v>0</v>
      </c>
      <c r="AT55" s="93">
        <f t="shared" si="1"/>
        <v>0</v>
      </c>
      <c r="AU55" s="94">
        <f>'D1.1 - Stavba - DP09'!P99</f>
        <v>0</v>
      </c>
      <c r="AV55" s="93">
        <f>'D1.1 - Stavba - DP09'!J33</f>
        <v>0</v>
      </c>
      <c r="AW55" s="93">
        <f>'D1.1 - Stavba - DP09'!J34</f>
        <v>0</v>
      </c>
      <c r="AX55" s="93">
        <f>'D1.1 - Stavba - DP09'!J35</f>
        <v>0</v>
      </c>
      <c r="AY55" s="93">
        <f>'D1.1 - Stavba - DP09'!J36</f>
        <v>0</v>
      </c>
      <c r="AZ55" s="93">
        <f>'D1.1 - Stavba - DP09'!F33</f>
        <v>0</v>
      </c>
      <c r="BA55" s="93">
        <f>'D1.1 - Stavba - DP09'!F34</f>
        <v>0</v>
      </c>
      <c r="BB55" s="93">
        <f>'D1.1 - Stavba - DP09'!F35</f>
        <v>0</v>
      </c>
      <c r="BC55" s="93">
        <f>'D1.1 - Stavba - DP09'!F36</f>
        <v>0</v>
      </c>
      <c r="BD55" s="95">
        <f>'D1.1 - Stavba - DP09'!F37</f>
        <v>0</v>
      </c>
      <c r="BT55" s="96" t="s">
        <v>82</v>
      </c>
      <c r="BV55" s="96" t="s">
        <v>76</v>
      </c>
      <c r="BW55" s="96" t="s">
        <v>83</v>
      </c>
      <c r="BX55" s="96" t="s">
        <v>5</v>
      </c>
      <c r="CL55" s="96" t="s">
        <v>18</v>
      </c>
      <c r="CM55" s="96" t="s">
        <v>84</v>
      </c>
    </row>
    <row r="56" spans="1:91" s="7" customFormat="1" ht="16.5" customHeight="1">
      <c r="A56" s="86" t="s">
        <v>78</v>
      </c>
      <c r="B56" s="87"/>
      <c r="C56" s="88"/>
      <c r="D56" s="246" t="s">
        <v>85</v>
      </c>
      <c r="E56" s="246"/>
      <c r="F56" s="246"/>
      <c r="G56" s="246"/>
      <c r="H56" s="246"/>
      <c r="I56" s="89"/>
      <c r="J56" s="246" t="s">
        <v>86</v>
      </c>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7">
        <f>'D1.4.1 - Zdravotně techni...'!J30</f>
        <v>0</v>
      </c>
      <c r="AH56" s="248"/>
      <c r="AI56" s="248"/>
      <c r="AJ56" s="248"/>
      <c r="AK56" s="248"/>
      <c r="AL56" s="248"/>
      <c r="AM56" s="248"/>
      <c r="AN56" s="247">
        <f t="shared" si="0"/>
        <v>0</v>
      </c>
      <c r="AO56" s="248"/>
      <c r="AP56" s="248"/>
      <c r="AQ56" s="90" t="s">
        <v>81</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82</v>
      </c>
      <c r="BV56" s="96" t="s">
        <v>76</v>
      </c>
      <c r="BW56" s="96" t="s">
        <v>87</v>
      </c>
      <c r="BX56" s="96" t="s">
        <v>5</v>
      </c>
      <c r="CL56" s="96" t="s">
        <v>18</v>
      </c>
      <c r="CM56" s="96" t="s">
        <v>84</v>
      </c>
    </row>
    <row r="57" spans="1:91" s="7" customFormat="1" ht="16.5" customHeight="1">
      <c r="A57" s="86" t="s">
        <v>78</v>
      </c>
      <c r="B57" s="87"/>
      <c r="C57" s="88"/>
      <c r="D57" s="246" t="s">
        <v>88</v>
      </c>
      <c r="E57" s="246"/>
      <c r="F57" s="246"/>
      <c r="G57" s="246"/>
      <c r="H57" s="246"/>
      <c r="I57" s="89"/>
      <c r="J57" s="246" t="s">
        <v>89</v>
      </c>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7">
        <f>'D1.4.2 - Chlazení - DP09'!J30</f>
        <v>0</v>
      </c>
      <c r="AH57" s="248"/>
      <c r="AI57" s="248"/>
      <c r="AJ57" s="248"/>
      <c r="AK57" s="248"/>
      <c r="AL57" s="248"/>
      <c r="AM57" s="248"/>
      <c r="AN57" s="247">
        <f t="shared" si="0"/>
        <v>0</v>
      </c>
      <c r="AO57" s="248"/>
      <c r="AP57" s="248"/>
      <c r="AQ57" s="90" t="s">
        <v>81</v>
      </c>
      <c r="AR57" s="91"/>
      <c r="AS57" s="92">
        <v>0</v>
      </c>
      <c r="AT57" s="93">
        <f t="shared" si="1"/>
        <v>0</v>
      </c>
      <c r="AU57" s="94">
        <f>'D1.4.2 - Chlazení - DP09'!P90</f>
        <v>0</v>
      </c>
      <c r="AV57" s="93">
        <f>'D1.4.2 - Chlazení - DP09'!J33</f>
        <v>0</v>
      </c>
      <c r="AW57" s="93">
        <f>'D1.4.2 - Chlazení - DP09'!J34</f>
        <v>0</v>
      </c>
      <c r="AX57" s="93">
        <f>'D1.4.2 - Chlazení - DP09'!J35</f>
        <v>0</v>
      </c>
      <c r="AY57" s="93">
        <f>'D1.4.2 - Chlazení - DP09'!J36</f>
        <v>0</v>
      </c>
      <c r="AZ57" s="93">
        <f>'D1.4.2 - Chlazení - DP09'!F33</f>
        <v>0</v>
      </c>
      <c r="BA57" s="93">
        <f>'D1.4.2 - Chlazení - DP09'!F34</f>
        <v>0</v>
      </c>
      <c r="BB57" s="93">
        <f>'D1.4.2 - Chlazení - DP09'!F35</f>
        <v>0</v>
      </c>
      <c r="BC57" s="93">
        <f>'D1.4.2 - Chlazení - DP09'!F36</f>
        <v>0</v>
      </c>
      <c r="BD57" s="95">
        <f>'D1.4.2 - Chlazení - DP09'!F37</f>
        <v>0</v>
      </c>
      <c r="BT57" s="96" t="s">
        <v>82</v>
      </c>
      <c r="BV57" s="96" t="s">
        <v>76</v>
      </c>
      <c r="BW57" s="96" t="s">
        <v>90</v>
      </c>
      <c r="BX57" s="96" t="s">
        <v>5</v>
      </c>
      <c r="CL57" s="96" t="s">
        <v>18</v>
      </c>
      <c r="CM57" s="96" t="s">
        <v>84</v>
      </c>
    </row>
    <row r="58" spans="1:91" s="7" customFormat="1" ht="16.5" customHeight="1">
      <c r="A58" s="86" t="s">
        <v>78</v>
      </c>
      <c r="B58" s="87"/>
      <c r="C58" s="88"/>
      <c r="D58" s="246" t="s">
        <v>91</v>
      </c>
      <c r="E58" s="246"/>
      <c r="F58" s="246"/>
      <c r="G58" s="246"/>
      <c r="H58" s="246"/>
      <c r="I58" s="89"/>
      <c r="J58" s="246" t="s">
        <v>92</v>
      </c>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7">
        <f>'D1.4.4 - Elektroinstalace...'!J30</f>
        <v>317240</v>
      </c>
      <c r="AH58" s="248"/>
      <c r="AI58" s="248"/>
      <c r="AJ58" s="248"/>
      <c r="AK58" s="248"/>
      <c r="AL58" s="248"/>
      <c r="AM58" s="248"/>
      <c r="AN58" s="247">
        <f t="shared" si="0"/>
        <v>383860.4</v>
      </c>
      <c r="AO58" s="248"/>
      <c r="AP58" s="248"/>
      <c r="AQ58" s="90" t="s">
        <v>81</v>
      </c>
      <c r="AR58" s="91"/>
      <c r="AS58" s="92">
        <v>0</v>
      </c>
      <c r="AT58" s="93">
        <f t="shared" si="1"/>
        <v>66620.399999999994</v>
      </c>
      <c r="AU58" s="94">
        <f>'D1.4.4 - Elektroinstalace...'!P86</f>
        <v>0</v>
      </c>
      <c r="AV58" s="93">
        <f>'D1.4.4 - Elektroinstalace...'!J33</f>
        <v>66620.399999999994</v>
      </c>
      <c r="AW58" s="93">
        <f>'D1.4.4 - Elektroinstalace...'!J34</f>
        <v>0</v>
      </c>
      <c r="AX58" s="93">
        <f>'D1.4.4 - Elektroinstalace...'!J35</f>
        <v>0</v>
      </c>
      <c r="AY58" s="93">
        <f>'D1.4.4 - Elektroinstalace...'!J36</f>
        <v>0</v>
      </c>
      <c r="AZ58" s="93">
        <f>'D1.4.4 - Elektroinstalace...'!F33</f>
        <v>317240</v>
      </c>
      <c r="BA58" s="93">
        <f>'D1.4.4 - Elektroinstalace...'!F34</f>
        <v>0</v>
      </c>
      <c r="BB58" s="93">
        <f>'D1.4.4 - Elektroinstalace...'!F35</f>
        <v>0</v>
      </c>
      <c r="BC58" s="93">
        <f>'D1.4.4 - Elektroinstalace...'!F36</f>
        <v>0</v>
      </c>
      <c r="BD58" s="95">
        <f>'D1.4.4 - Elektroinstalace...'!F37</f>
        <v>0</v>
      </c>
      <c r="BT58" s="96" t="s">
        <v>82</v>
      </c>
      <c r="BV58" s="96" t="s">
        <v>76</v>
      </c>
      <c r="BW58" s="96" t="s">
        <v>93</v>
      </c>
      <c r="BX58" s="96" t="s">
        <v>5</v>
      </c>
      <c r="CL58" s="96" t="s">
        <v>18</v>
      </c>
      <c r="CM58" s="96" t="s">
        <v>84</v>
      </c>
    </row>
    <row r="59" spans="1:91" s="7" customFormat="1" ht="16.5" customHeight="1">
      <c r="A59" s="86" t="s">
        <v>78</v>
      </c>
      <c r="B59" s="87"/>
      <c r="C59" s="88"/>
      <c r="D59" s="246" t="s">
        <v>94</v>
      </c>
      <c r="E59" s="246"/>
      <c r="F59" s="246"/>
      <c r="G59" s="246"/>
      <c r="H59" s="246"/>
      <c r="I59" s="89"/>
      <c r="J59" s="246" t="s">
        <v>95</v>
      </c>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7">
        <f>'D1.4.5 - Měření a regulac...'!J30</f>
        <v>107030</v>
      </c>
      <c r="AH59" s="248"/>
      <c r="AI59" s="248"/>
      <c r="AJ59" s="248"/>
      <c r="AK59" s="248"/>
      <c r="AL59" s="248"/>
      <c r="AM59" s="248"/>
      <c r="AN59" s="247">
        <f t="shared" si="0"/>
        <v>129506.3</v>
      </c>
      <c r="AO59" s="248"/>
      <c r="AP59" s="248"/>
      <c r="AQ59" s="90" t="s">
        <v>81</v>
      </c>
      <c r="AR59" s="91"/>
      <c r="AS59" s="92">
        <v>0</v>
      </c>
      <c r="AT59" s="93">
        <f t="shared" si="1"/>
        <v>22476.3</v>
      </c>
      <c r="AU59" s="94">
        <f>'D1.4.5 - Měření a regulac...'!P85</f>
        <v>0</v>
      </c>
      <c r="AV59" s="93">
        <f>'D1.4.5 - Měření a regulac...'!J33</f>
        <v>22476.3</v>
      </c>
      <c r="AW59" s="93">
        <f>'D1.4.5 - Měření a regulac...'!J34</f>
        <v>0</v>
      </c>
      <c r="AX59" s="93">
        <f>'D1.4.5 - Měření a regulac...'!J35</f>
        <v>0</v>
      </c>
      <c r="AY59" s="93">
        <f>'D1.4.5 - Měření a regulac...'!J36</f>
        <v>0</v>
      </c>
      <c r="AZ59" s="93">
        <f>'D1.4.5 - Měření a regulac...'!F33</f>
        <v>107030</v>
      </c>
      <c r="BA59" s="93">
        <f>'D1.4.5 - Měření a regulac...'!F34</f>
        <v>0</v>
      </c>
      <c r="BB59" s="93">
        <f>'D1.4.5 - Měření a regulac...'!F35</f>
        <v>0</v>
      </c>
      <c r="BC59" s="93">
        <f>'D1.4.5 - Měření a regulac...'!F36</f>
        <v>0</v>
      </c>
      <c r="BD59" s="95">
        <f>'D1.4.5 - Měření a regulac...'!F37</f>
        <v>0</v>
      </c>
      <c r="BT59" s="96" t="s">
        <v>82</v>
      </c>
      <c r="BV59" s="96" t="s">
        <v>76</v>
      </c>
      <c r="BW59" s="96" t="s">
        <v>96</v>
      </c>
      <c r="BX59" s="96" t="s">
        <v>5</v>
      </c>
      <c r="CL59" s="96" t="s">
        <v>18</v>
      </c>
      <c r="CM59" s="96" t="s">
        <v>84</v>
      </c>
    </row>
    <row r="60" spans="1:91" s="7" customFormat="1" ht="16.5" customHeight="1">
      <c r="A60" s="86" t="s">
        <v>78</v>
      </c>
      <c r="B60" s="87"/>
      <c r="C60" s="88"/>
      <c r="D60" s="246" t="s">
        <v>97</v>
      </c>
      <c r="E60" s="246"/>
      <c r="F60" s="246"/>
      <c r="G60" s="246"/>
      <c r="H60" s="246"/>
      <c r="I60" s="89"/>
      <c r="J60" s="246" t="s">
        <v>98</v>
      </c>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7">
        <f>'D1.4.6 - Stínění - DP09'!J30</f>
        <v>0</v>
      </c>
      <c r="AH60" s="248"/>
      <c r="AI60" s="248"/>
      <c r="AJ60" s="248"/>
      <c r="AK60" s="248"/>
      <c r="AL60" s="248"/>
      <c r="AM60" s="248"/>
      <c r="AN60" s="247">
        <f t="shared" si="0"/>
        <v>0</v>
      </c>
      <c r="AO60" s="248"/>
      <c r="AP60" s="248"/>
      <c r="AQ60" s="90" t="s">
        <v>81</v>
      </c>
      <c r="AR60" s="91"/>
      <c r="AS60" s="97">
        <v>0</v>
      </c>
      <c r="AT60" s="98">
        <f t="shared" si="1"/>
        <v>0</v>
      </c>
      <c r="AU60" s="99">
        <f>'D1.4.6 - Stínění - DP09'!P84</f>
        <v>0</v>
      </c>
      <c r="AV60" s="98">
        <f>'D1.4.6 - Stínění - DP09'!J33</f>
        <v>0</v>
      </c>
      <c r="AW60" s="98">
        <f>'D1.4.6 - Stínění - DP09'!J34</f>
        <v>0</v>
      </c>
      <c r="AX60" s="98">
        <f>'D1.4.6 - Stínění - DP09'!J35</f>
        <v>0</v>
      </c>
      <c r="AY60" s="98">
        <f>'D1.4.6 - Stínění - DP09'!J36</f>
        <v>0</v>
      </c>
      <c r="AZ60" s="98">
        <f>'D1.4.6 - Stínění - DP09'!F33</f>
        <v>0</v>
      </c>
      <c r="BA60" s="98">
        <f>'D1.4.6 - Stínění - DP09'!F34</f>
        <v>0</v>
      </c>
      <c r="BB60" s="98">
        <f>'D1.4.6 - Stínění - DP09'!F35</f>
        <v>0</v>
      </c>
      <c r="BC60" s="98">
        <f>'D1.4.6 - Stínění - DP09'!F36</f>
        <v>0</v>
      </c>
      <c r="BD60" s="100">
        <f>'D1.4.6 - Stínění - DP09'!F37</f>
        <v>0</v>
      </c>
      <c r="BT60" s="96" t="s">
        <v>82</v>
      </c>
      <c r="BV60" s="96" t="s">
        <v>76</v>
      </c>
      <c r="BW60" s="96" t="s">
        <v>99</v>
      </c>
      <c r="BX60" s="96" t="s">
        <v>5</v>
      </c>
      <c r="CL60" s="96" t="s">
        <v>18</v>
      </c>
      <c r="CM60" s="96" t="s">
        <v>84</v>
      </c>
    </row>
    <row r="61" spans="1:91" s="2" customFormat="1" ht="30" customHeight="1">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SW4hO+BFcYgnND80Zwc3/wrB00/7uE6+7Mz/bSOGkDh0HdkfYMUwwUYBjc8fcC/ORNAVFxaQUI/ojSgI5uV/jA==" saltValue="PlcMz7uYGQRn4s8v2MWl4A==" spinCount="100000" sheet="1" objects="1" scenarios="1"/>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AN57:AP57"/>
    <mergeCell ref="AN52:AP52"/>
    <mergeCell ref="AN55:AP55"/>
    <mergeCell ref="L45:AO45"/>
    <mergeCell ref="AM47:AN47"/>
    <mergeCell ref="AM49:AP49"/>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S49:AT51"/>
    <mergeCell ref="AM50:AP50"/>
    <mergeCell ref="D57:H57"/>
    <mergeCell ref="J57:AF57"/>
    <mergeCell ref="AG57:AM57"/>
    <mergeCell ref="C52:G52"/>
    <mergeCell ref="AG52:AM52"/>
    <mergeCell ref="I52:AF52"/>
    <mergeCell ref="D55:H55"/>
    <mergeCell ref="AG55:AM55"/>
    <mergeCell ref="J55:AF55"/>
  </mergeCells>
  <hyperlinks>
    <hyperlink ref="A55" location="'D1.1 - Stavba - DP09'!C2" display="/" xr:uid="{00000000-0004-0000-0000-000000000000}"/>
    <hyperlink ref="A56" location="'D1.4.1 - Zdravotně techni...'!C2" display="/" xr:uid="{00000000-0004-0000-0000-000001000000}"/>
    <hyperlink ref="A57" location="'D1.4.2 - Chlazení - DP09'!C2" display="/" xr:uid="{00000000-0004-0000-0000-000002000000}"/>
    <hyperlink ref="A58" location="'D1.4.4 - Elektroinstalace...'!C2" display="/" xr:uid="{00000000-0004-0000-0000-000003000000}"/>
    <hyperlink ref="A59" location="'D1.4.5 - Měření a regulac...'!C2" display="/" xr:uid="{00000000-0004-0000-0000-000004000000}"/>
    <hyperlink ref="A60" location="'D1.4.6 - Stínění - DP09'!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385"/>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83</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DP09 = EMP4 + EMP5</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102</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103</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ROUND(J99,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ROUND((SUM(BE99:BE384)),  2)</f>
        <v>0</v>
      </c>
      <c r="G33" s="34"/>
      <c r="H33" s="34"/>
      <c r="I33" s="118">
        <v>0.21</v>
      </c>
      <c r="J33" s="117">
        <f>ROUND(((SUM(BE99:BE384))*I33),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ROUND((SUM(BF99:BF384)),  2)</f>
        <v>0</v>
      </c>
      <c r="G34" s="34"/>
      <c r="H34" s="34"/>
      <c r="I34" s="118">
        <v>0.15</v>
      </c>
      <c r="J34" s="117">
        <f>ROUND(((SUM(BF99:BF384))*I34),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ROUND((SUM(BG99:BG384)),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ROUND((SUM(BH99:BH384)),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ROUND((SUM(BI99:BI384)),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DP09 = EMP4 + EMP5</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DP09</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J99</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109</v>
      </c>
      <c r="E60" s="137"/>
      <c r="F60" s="137"/>
      <c r="G60" s="137"/>
      <c r="H60" s="137"/>
      <c r="I60" s="137"/>
      <c r="J60" s="138">
        <f>J100</f>
        <v>0</v>
      </c>
      <c r="K60" s="135"/>
      <c r="L60" s="139"/>
    </row>
    <row r="61" spans="1:47" s="10" customFormat="1" ht="19.899999999999999" customHeight="1">
      <c r="B61" s="140"/>
      <c r="C61" s="141"/>
      <c r="D61" s="142" t="s">
        <v>110</v>
      </c>
      <c r="E61" s="143"/>
      <c r="F61" s="143"/>
      <c r="G61" s="143"/>
      <c r="H61" s="143"/>
      <c r="I61" s="143"/>
      <c r="J61" s="144">
        <f>J101</f>
        <v>0</v>
      </c>
      <c r="K61" s="141"/>
      <c r="L61" s="145"/>
    </row>
    <row r="62" spans="1:47" s="10" customFormat="1" ht="19.899999999999999" customHeight="1">
      <c r="B62" s="140"/>
      <c r="C62" s="141"/>
      <c r="D62" s="142" t="s">
        <v>111</v>
      </c>
      <c r="E62" s="143"/>
      <c r="F62" s="143"/>
      <c r="G62" s="143"/>
      <c r="H62" s="143"/>
      <c r="I62" s="143"/>
      <c r="J62" s="144">
        <f>J114</f>
        <v>0</v>
      </c>
      <c r="K62" s="141"/>
      <c r="L62" s="145"/>
    </row>
    <row r="63" spans="1:47" s="10" customFormat="1" ht="19.899999999999999" customHeight="1">
      <c r="B63" s="140"/>
      <c r="C63" s="141"/>
      <c r="D63" s="142" t="s">
        <v>112</v>
      </c>
      <c r="E63" s="143"/>
      <c r="F63" s="143"/>
      <c r="G63" s="143"/>
      <c r="H63" s="143"/>
      <c r="I63" s="143"/>
      <c r="J63" s="144">
        <f>J161</f>
        <v>0</v>
      </c>
      <c r="K63" s="141"/>
      <c r="L63" s="145"/>
    </row>
    <row r="64" spans="1:47" s="10" customFormat="1" ht="19.899999999999999" customHeight="1">
      <c r="B64" s="140"/>
      <c r="C64" s="141"/>
      <c r="D64" s="142" t="s">
        <v>113</v>
      </c>
      <c r="E64" s="143"/>
      <c r="F64" s="143"/>
      <c r="G64" s="143"/>
      <c r="H64" s="143"/>
      <c r="I64" s="143"/>
      <c r="J64" s="144">
        <f>J202</f>
        <v>0</v>
      </c>
      <c r="K64" s="141"/>
      <c r="L64" s="145"/>
    </row>
    <row r="65" spans="1:31" s="10" customFormat="1" ht="19.899999999999999" customHeight="1">
      <c r="B65" s="140"/>
      <c r="C65" s="141"/>
      <c r="D65" s="142" t="s">
        <v>114</v>
      </c>
      <c r="E65" s="143"/>
      <c r="F65" s="143"/>
      <c r="G65" s="143"/>
      <c r="H65" s="143"/>
      <c r="I65" s="143"/>
      <c r="J65" s="144">
        <f>J214</f>
        <v>0</v>
      </c>
      <c r="K65" s="141"/>
      <c r="L65" s="145"/>
    </row>
    <row r="66" spans="1:31" s="9" customFormat="1" ht="24.95" customHeight="1">
      <c r="B66" s="134"/>
      <c r="C66" s="135"/>
      <c r="D66" s="136" t="s">
        <v>115</v>
      </c>
      <c r="E66" s="137"/>
      <c r="F66" s="137"/>
      <c r="G66" s="137"/>
      <c r="H66" s="137"/>
      <c r="I66" s="137"/>
      <c r="J66" s="138">
        <f>J217</f>
        <v>0</v>
      </c>
      <c r="K66" s="135"/>
      <c r="L66" s="139"/>
    </row>
    <row r="67" spans="1:31" s="10" customFormat="1" ht="19.899999999999999" customHeight="1">
      <c r="B67" s="140"/>
      <c r="C67" s="141"/>
      <c r="D67" s="142" t="s">
        <v>116</v>
      </c>
      <c r="E67" s="143"/>
      <c r="F67" s="143"/>
      <c r="G67" s="143"/>
      <c r="H67" s="143"/>
      <c r="I67" s="143"/>
      <c r="J67" s="144">
        <f>J218</f>
        <v>0</v>
      </c>
      <c r="K67" s="141"/>
      <c r="L67" s="145"/>
    </row>
    <row r="68" spans="1:31" s="10" customFormat="1" ht="19.899999999999999" customHeight="1">
      <c r="B68" s="140"/>
      <c r="C68" s="141"/>
      <c r="D68" s="142" t="s">
        <v>117</v>
      </c>
      <c r="E68" s="143"/>
      <c r="F68" s="143"/>
      <c r="G68" s="143"/>
      <c r="H68" s="143"/>
      <c r="I68" s="143"/>
      <c r="J68" s="144">
        <f>J223</f>
        <v>0</v>
      </c>
      <c r="K68" s="141"/>
      <c r="L68" s="145"/>
    </row>
    <row r="69" spans="1:31" s="10" customFormat="1" ht="19.899999999999999" customHeight="1">
      <c r="B69" s="140"/>
      <c r="C69" s="141"/>
      <c r="D69" s="142" t="s">
        <v>118</v>
      </c>
      <c r="E69" s="143"/>
      <c r="F69" s="143"/>
      <c r="G69" s="143"/>
      <c r="H69" s="143"/>
      <c r="I69" s="143"/>
      <c r="J69" s="144">
        <f>J234</f>
        <v>0</v>
      </c>
      <c r="K69" s="141"/>
      <c r="L69" s="145"/>
    </row>
    <row r="70" spans="1:31" s="10" customFormat="1" ht="19.899999999999999" customHeight="1">
      <c r="B70" s="140"/>
      <c r="C70" s="141"/>
      <c r="D70" s="142" t="s">
        <v>119</v>
      </c>
      <c r="E70" s="143"/>
      <c r="F70" s="143"/>
      <c r="G70" s="143"/>
      <c r="H70" s="143"/>
      <c r="I70" s="143"/>
      <c r="J70" s="144">
        <f>J276</f>
        <v>0</v>
      </c>
      <c r="K70" s="141"/>
      <c r="L70" s="145"/>
    </row>
    <row r="71" spans="1:31" s="10" customFormat="1" ht="19.899999999999999" customHeight="1">
      <c r="B71" s="140"/>
      <c r="C71" s="141"/>
      <c r="D71" s="142" t="s">
        <v>120</v>
      </c>
      <c r="E71" s="143"/>
      <c r="F71" s="143"/>
      <c r="G71" s="143"/>
      <c r="H71" s="143"/>
      <c r="I71" s="143"/>
      <c r="J71" s="144">
        <f>J311</f>
        <v>0</v>
      </c>
      <c r="K71" s="141"/>
      <c r="L71" s="145"/>
    </row>
    <row r="72" spans="1:31" s="10" customFormat="1" ht="19.899999999999999" customHeight="1">
      <c r="B72" s="140"/>
      <c r="C72" s="141"/>
      <c r="D72" s="142" t="s">
        <v>121</v>
      </c>
      <c r="E72" s="143"/>
      <c r="F72" s="143"/>
      <c r="G72" s="143"/>
      <c r="H72" s="143"/>
      <c r="I72" s="143"/>
      <c r="J72" s="144">
        <f>J322</f>
        <v>0</v>
      </c>
      <c r="K72" s="141"/>
      <c r="L72" s="145"/>
    </row>
    <row r="73" spans="1:31" s="10" customFormat="1" ht="19.899999999999999" customHeight="1">
      <c r="B73" s="140"/>
      <c r="C73" s="141"/>
      <c r="D73" s="142" t="s">
        <v>122</v>
      </c>
      <c r="E73" s="143"/>
      <c r="F73" s="143"/>
      <c r="G73" s="143"/>
      <c r="H73" s="143"/>
      <c r="I73" s="143"/>
      <c r="J73" s="144">
        <f>J340</f>
        <v>0</v>
      </c>
      <c r="K73" s="141"/>
      <c r="L73" s="145"/>
    </row>
    <row r="74" spans="1:31" s="9" customFormat="1" ht="24.95" customHeight="1">
      <c r="B74" s="134"/>
      <c r="C74" s="135"/>
      <c r="D74" s="136" t="s">
        <v>123</v>
      </c>
      <c r="E74" s="137"/>
      <c r="F74" s="137"/>
      <c r="G74" s="137"/>
      <c r="H74" s="137"/>
      <c r="I74" s="137"/>
      <c r="J74" s="138">
        <f>J355</f>
        <v>0</v>
      </c>
      <c r="K74" s="135"/>
      <c r="L74" s="139"/>
    </row>
    <row r="75" spans="1:31" s="10" customFormat="1" ht="19.899999999999999" customHeight="1">
      <c r="B75" s="140"/>
      <c r="C75" s="141"/>
      <c r="D75" s="142" t="s">
        <v>124</v>
      </c>
      <c r="E75" s="143"/>
      <c r="F75" s="143"/>
      <c r="G75" s="143"/>
      <c r="H75" s="143"/>
      <c r="I75" s="143"/>
      <c r="J75" s="144">
        <f>J356</f>
        <v>0</v>
      </c>
      <c r="K75" s="141"/>
      <c r="L75" s="145"/>
    </row>
    <row r="76" spans="1:31" s="10" customFormat="1" ht="19.899999999999999" customHeight="1">
      <c r="B76" s="140"/>
      <c r="C76" s="141"/>
      <c r="D76" s="142" t="s">
        <v>125</v>
      </c>
      <c r="E76" s="143"/>
      <c r="F76" s="143"/>
      <c r="G76" s="143"/>
      <c r="H76" s="143"/>
      <c r="I76" s="143"/>
      <c r="J76" s="144">
        <f>J359</f>
        <v>0</v>
      </c>
      <c r="K76" s="141"/>
      <c r="L76" s="145"/>
    </row>
    <row r="77" spans="1:31" s="10" customFormat="1" ht="19.899999999999999" customHeight="1">
      <c r="B77" s="140"/>
      <c r="C77" s="141"/>
      <c r="D77" s="142" t="s">
        <v>126</v>
      </c>
      <c r="E77" s="143"/>
      <c r="F77" s="143"/>
      <c r="G77" s="143"/>
      <c r="H77" s="143"/>
      <c r="I77" s="143"/>
      <c r="J77" s="144">
        <f>J363</f>
        <v>0</v>
      </c>
      <c r="K77" s="141"/>
      <c r="L77" s="145"/>
    </row>
    <row r="78" spans="1:31" s="10" customFormat="1" ht="19.899999999999999" customHeight="1">
      <c r="B78" s="140"/>
      <c r="C78" s="141"/>
      <c r="D78" s="142" t="s">
        <v>127</v>
      </c>
      <c r="E78" s="143"/>
      <c r="F78" s="143"/>
      <c r="G78" s="143"/>
      <c r="H78" s="143"/>
      <c r="I78" s="143"/>
      <c r="J78" s="144">
        <f>J366</f>
        <v>0</v>
      </c>
      <c r="K78" s="141"/>
      <c r="L78" s="145"/>
    </row>
    <row r="79" spans="1:31" s="10" customFormat="1" ht="19.899999999999999" customHeight="1">
      <c r="B79" s="140"/>
      <c r="C79" s="141"/>
      <c r="D79" s="142" t="s">
        <v>128</v>
      </c>
      <c r="E79" s="143"/>
      <c r="F79" s="143"/>
      <c r="G79" s="143"/>
      <c r="H79" s="143"/>
      <c r="I79" s="143"/>
      <c r="J79" s="144">
        <f>J370</f>
        <v>0</v>
      </c>
      <c r="K79" s="141"/>
      <c r="L79" s="145"/>
    </row>
    <row r="80" spans="1:31" s="2" customFormat="1" ht="21.7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31" s="2" customFormat="1" ht="6.95" customHeight="1">
      <c r="A81" s="34"/>
      <c r="B81" s="47"/>
      <c r="C81" s="48"/>
      <c r="D81" s="48"/>
      <c r="E81" s="48"/>
      <c r="F81" s="48"/>
      <c r="G81" s="48"/>
      <c r="H81" s="48"/>
      <c r="I81" s="48"/>
      <c r="J81" s="48"/>
      <c r="K81" s="48"/>
      <c r="L81" s="106"/>
      <c r="S81" s="34"/>
      <c r="T81" s="34"/>
      <c r="U81" s="34"/>
      <c r="V81" s="34"/>
      <c r="W81" s="34"/>
      <c r="X81" s="34"/>
      <c r="Y81" s="34"/>
      <c r="Z81" s="34"/>
      <c r="AA81" s="34"/>
      <c r="AB81" s="34"/>
      <c r="AC81" s="34"/>
      <c r="AD81" s="34"/>
      <c r="AE81" s="34"/>
    </row>
    <row r="85" spans="1:31" s="2" customFormat="1" ht="6.95" customHeight="1">
      <c r="A85" s="34"/>
      <c r="B85" s="49"/>
      <c r="C85" s="50"/>
      <c r="D85" s="50"/>
      <c r="E85" s="50"/>
      <c r="F85" s="50"/>
      <c r="G85" s="50"/>
      <c r="H85" s="50"/>
      <c r="I85" s="50"/>
      <c r="J85" s="50"/>
      <c r="K85" s="50"/>
      <c r="L85" s="106"/>
      <c r="S85" s="34"/>
      <c r="T85" s="34"/>
      <c r="U85" s="34"/>
      <c r="V85" s="34"/>
      <c r="W85" s="34"/>
      <c r="X85" s="34"/>
      <c r="Y85" s="34"/>
      <c r="Z85" s="34"/>
      <c r="AA85" s="34"/>
      <c r="AB85" s="34"/>
      <c r="AC85" s="34"/>
      <c r="AD85" s="34"/>
      <c r="AE85" s="34"/>
    </row>
    <row r="86" spans="1:31" s="2" customFormat="1" ht="24.95" customHeight="1">
      <c r="A86" s="34"/>
      <c r="B86" s="35"/>
      <c r="C86" s="23" t="s">
        <v>129</v>
      </c>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6.95" customHeight="1">
      <c r="A87" s="34"/>
      <c r="B87" s="35"/>
      <c r="C87" s="36"/>
      <c r="D87" s="36"/>
      <c r="E87" s="36"/>
      <c r="F87" s="36"/>
      <c r="G87" s="36"/>
      <c r="H87" s="36"/>
      <c r="I87" s="36"/>
      <c r="J87" s="36"/>
      <c r="K87" s="36"/>
      <c r="L87" s="106"/>
      <c r="S87" s="34"/>
      <c r="T87" s="34"/>
      <c r="U87" s="34"/>
      <c r="V87" s="34"/>
      <c r="W87" s="34"/>
      <c r="X87" s="34"/>
      <c r="Y87" s="34"/>
      <c r="Z87" s="34"/>
      <c r="AA87" s="34"/>
      <c r="AB87" s="34"/>
      <c r="AC87" s="34"/>
      <c r="AD87" s="34"/>
      <c r="AE87" s="34"/>
    </row>
    <row r="88" spans="1:31" s="2" customFormat="1" ht="12" customHeight="1">
      <c r="A88" s="34"/>
      <c r="B88" s="35"/>
      <c r="C88" s="29" t="s">
        <v>15</v>
      </c>
      <c r="D88" s="36"/>
      <c r="E88" s="36"/>
      <c r="F88" s="36"/>
      <c r="G88" s="36"/>
      <c r="H88" s="36"/>
      <c r="I88" s="36"/>
      <c r="J88" s="36"/>
      <c r="K88" s="36"/>
      <c r="L88" s="106"/>
      <c r="S88" s="34"/>
      <c r="T88" s="34"/>
      <c r="U88" s="34"/>
      <c r="V88" s="34"/>
      <c r="W88" s="34"/>
      <c r="X88" s="34"/>
      <c r="Y88" s="34"/>
      <c r="Z88" s="34"/>
      <c r="AA88" s="34"/>
      <c r="AB88" s="34"/>
      <c r="AC88" s="34"/>
      <c r="AD88" s="34"/>
      <c r="AE88" s="34"/>
    </row>
    <row r="89" spans="1:31" s="2" customFormat="1" ht="16.5" customHeight="1">
      <c r="A89" s="34"/>
      <c r="B89" s="35"/>
      <c r="C89" s="36"/>
      <c r="D89" s="36"/>
      <c r="E89" s="279" t="str">
        <f>E7</f>
        <v>Dochlazení administrativních prostor ČNB - DP09 = EMP4 + EMP5</v>
      </c>
      <c r="F89" s="280"/>
      <c r="G89" s="280"/>
      <c r="H89" s="280"/>
      <c r="I89" s="36"/>
      <c r="J89" s="36"/>
      <c r="K89" s="36"/>
      <c r="L89" s="106"/>
      <c r="S89" s="34"/>
      <c r="T89" s="34"/>
      <c r="U89" s="34"/>
      <c r="V89" s="34"/>
      <c r="W89" s="34"/>
      <c r="X89" s="34"/>
      <c r="Y89" s="34"/>
      <c r="Z89" s="34"/>
      <c r="AA89" s="34"/>
      <c r="AB89" s="34"/>
      <c r="AC89" s="34"/>
      <c r="AD89" s="34"/>
      <c r="AE89" s="34"/>
    </row>
    <row r="90" spans="1:31" s="2" customFormat="1" ht="12" customHeight="1">
      <c r="A90" s="34"/>
      <c r="B90" s="35"/>
      <c r="C90" s="29" t="s">
        <v>101</v>
      </c>
      <c r="D90" s="36"/>
      <c r="E90" s="36"/>
      <c r="F90" s="36"/>
      <c r="G90" s="36"/>
      <c r="H90" s="36"/>
      <c r="I90" s="36"/>
      <c r="J90" s="36"/>
      <c r="K90" s="36"/>
      <c r="L90" s="106"/>
      <c r="S90" s="34"/>
      <c r="T90" s="34"/>
      <c r="U90" s="34"/>
      <c r="V90" s="34"/>
      <c r="W90" s="34"/>
      <c r="X90" s="34"/>
      <c r="Y90" s="34"/>
      <c r="Z90" s="34"/>
      <c r="AA90" s="34"/>
      <c r="AB90" s="34"/>
      <c r="AC90" s="34"/>
      <c r="AD90" s="34"/>
      <c r="AE90" s="34"/>
    </row>
    <row r="91" spans="1:31" s="2" customFormat="1" ht="16.5" customHeight="1">
      <c r="A91" s="34"/>
      <c r="B91" s="35"/>
      <c r="C91" s="36"/>
      <c r="D91" s="36"/>
      <c r="E91" s="258" t="str">
        <f>E9</f>
        <v>D1.1 - Stavba - DP09</v>
      </c>
      <c r="F91" s="278"/>
      <c r="G91" s="278"/>
      <c r="H91" s="278"/>
      <c r="I91" s="36"/>
      <c r="J91" s="36"/>
      <c r="K91" s="36"/>
      <c r="L91" s="106"/>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106"/>
      <c r="S92" s="34"/>
      <c r="T92" s="34"/>
      <c r="U92" s="34"/>
      <c r="V92" s="34"/>
      <c r="W92" s="34"/>
      <c r="X92" s="34"/>
      <c r="Y92" s="34"/>
      <c r="Z92" s="34"/>
      <c r="AA92" s="34"/>
      <c r="AB92" s="34"/>
      <c r="AC92" s="34"/>
      <c r="AD92" s="34"/>
      <c r="AE92" s="34"/>
    </row>
    <row r="93" spans="1:31" s="2" customFormat="1" ht="12" customHeight="1">
      <c r="A93" s="34"/>
      <c r="B93" s="35"/>
      <c r="C93" s="29" t="s">
        <v>20</v>
      </c>
      <c r="D93" s="36"/>
      <c r="E93" s="36"/>
      <c r="F93" s="27" t="str">
        <f>F12</f>
        <v>Česká národní banka, Na příkopě 864/28, 110 00 Pra</v>
      </c>
      <c r="G93" s="36"/>
      <c r="H93" s="36"/>
      <c r="I93" s="29" t="s">
        <v>22</v>
      </c>
      <c r="J93" s="59" t="str">
        <f>IF(J12="","",J12)</f>
        <v>1. 5. 2023</v>
      </c>
      <c r="K93" s="36"/>
      <c r="L93" s="106"/>
      <c r="S93" s="34"/>
      <c r="T93" s="34"/>
      <c r="U93" s="34"/>
      <c r="V93" s="34"/>
      <c r="W93" s="34"/>
      <c r="X93" s="34"/>
      <c r="Y93" s="34"/>
      <c r="Z93" s="34"/>
      <c r="AA93" s="34"/>
      <c r="AB93" s="34"/>
      <c r="AC93" s="34"/>
      <c r="AD93" s="34"/>
      <c r="AE93" s="34"/>
    </row>
    <row r="94" spans="1:31" s="2" customFormat="1" ht="6.95" customHeight="1">
      <c r="A94" s="34"/>
      <c r="B94" s="35"/>
      <c r="C94" s="36"/>
      <c r="D94" s="36"/>
      <c r="E94" s="36"/>
      <c r="F94" s="36"/>
      <c r="G94" s="36"/>
      <c r="H94" s="36"/>
      <c r="I94" s="36"/>
      <c r="J94" s="36"/>
      <c r="K94" s="36"/>
      <c r="L94" s="106"/>
      <c r="S94" s="34"/>
      <c r="T94" s="34"/>
      <c r="U94" s="34"/>
      <c r="V94" s="34"/>
      <c r="W94" s="34"/>
      <c r="X94" s="34"/>
      <c r="Y94" s="34"/>
      <c r="Z94" s="34"/>
      <c r="AA94" s="34"/>
      <c r="AB94" s="34"/>
      <c r="AC94" s="34"/>
      <c r="AD94" s="34"/>
      <c r="AE94" s="34"/>
    </row>
    <row r="95" spans="1:31" s="2" customFormat="1" ht="15.2" customHeight="1">
      <c r="A95" s="34"/>
      <c r="B95" s="35"/>
      <c r="C95" s="29" t="s">
        <v>24</v>
      </c>
      <c r="D95" s="36"/>
      <c r="E95" s="36"/>
      <c r="F95" s="27" t="str">
        <f>E15</f>
        <v>ČESKÁ NÁRODNÍ BANKA</v>
      </c>
      <c r="G95" s="36"/>
      <c r="H95" s="36"/>
      <c r="I95" s="29" t="s">
        <v>32</v>
      </c>
      <c r="J95" s="32" t="str">
        <f>E21</f>
        <v>Bohemik s.r.o.</v>
      </c>
      <c r="K95" s="36"/>
      <c r="L95" s="106"/>
      <c r="S95" s="34"/>
      <c r="T95" s="34"/>
      <c r="U95" s="34"/>
      <c r="V95" s="34"/>
      <c r="W95" s="34"/>
      <c r="X95" s="34"/>
      <c r="Y95" s="34"/>
      <c r="Z95" s="34"/>
      <c r="AA95" s="34"/>
      <c r="AB95" s="34"/>
      <c r="AC95" s="34"/>
      <c r="AD95" s="34"/>
      <c r="AE95" s="34"/>
    </row>
    <row r="96" spans="1:31" s="2" customFormat="1" ht="25.7" customHeight="1">
      <c r="A96" s="34"/>
      <c r="B96" s="35"/>
      <c r="C96" s="29" t="s">
        <v>30</v>
      </c>
      <c r="D96" s="36"/>
      <c r="E96" s="36"/>
      <c r="F96" s="27" t="str">
        <f>IF(E18="","",E18)</f>
        <v>Vyplň údaj</v>
      </c>
      <c r="G96" s="36"/>
      <c r="H96" s="36"/>
      <c r="I96" s="29" t="s">
        <v>37</v>
      </c>
      <c r="J96" s="32" t="str">
        <f>E24</f>
        <v>Ing. Zdeněk Edlman, B.Hudová</v>
      </c>
      <c r="K96" s="36"/>
      <c r="L96" s="106"/>
      <c r="S96" s="34"/>
      <c r="T96" s="34"/>
      <c r="U96" s="34"/>
      <c r="V96" s="34"/>
      <c r="W96" s="34"/>
      <c r="X96" s="34"/>
      <c r="Y96" s="34"/>
      <c r="Z96" s="34"/>
      <c r="AA96" s="34"/>
      <c r="AB96" s="34"/>
      <c r="AC96" s="34"/>
      <c r="AD96" s="34"/>
      <c r="AE96" s="34"/>
    </row>
    <row r="97" spans="1:65" s="2" customFormat="1" ht="10.35" customHeight="1">
      <c r="A97" s="34"/>
      <c r="B97" s="35"/>
      <c r="C97" s="36"/>
      <c r="D97" s="36"/>
      <c r="E97" s="36"/>
      <c r="F97" s="36"/>
      <c r="G97" s="36"/>
      <c r="H97" s="36"/>
      <c r="I97" s="36"/>
      <c r="J97" s="36"/>
      <c r="K97" s="36"/>
      <c r="L97" s="106"/>
      <c r="S97" s="34"/>
      <c r="T97" s="34"/>
      <c r="U97" s="34"/>
      <c r="V97" s="34"/>
      <c r="W97" s="34"/>
      <c r="X97" s="34"/>
      <c r="Y97" s="34"/>
      <c r="Z97" s="34"/>
      <c r="AA97" s="34"/>
      <c r="AB97" s="34"/>
      <c r="AC97" s="34"/>
      <c r="AD97" s="34"/>
      <c r="AE97" s="34"/>
    </row>
    <row r="98" spans="1:65" s="11" customFormat="1" ht="29.25" customHeight="1">
      <c r="A98" s="146"/>
      <c r="B98" s="147"/>
      <c r="C98" s="148" t="s">
        <v>130</v>
      </c>
      <c r="D98" s="149" t="s">
        <v>59</v>
      </c>
      <c r="E98" s="149" t="s">
        <v>55</v>
      </c>
      <c r="F98" s="149" t="s">
        <v>56</v>
      </c>
      <c r="G98" s="149" t="s">
        <v>131</v>
      </c>
      <c r="H98" s="149" t="s">
        <v>132</v>
      </c>
      <c r="I98" s="149" t="s">
        <v>133</v>
      </c>
      <c r="J98" s="149" t="s">
        <v>107</v>
      </c>
      <c r="K98" s="150" t="s">
        <v>134</v>
      </c>
      <c r="L98" s="151"/>
      <c r="M98" s="68" t="s">
        <v>18</v>
      </c>
      <c r="N98" s="69" t="s">
        <v>44</v>
      </c>
      <c r="O98" s="69" t="s">
        <v>135</v>
      </c>
      <c r="P98" s="69" t="s">
        <v>136</v>
      </c>
      <c r="Q98" s="69" t="s">
        <v>137</v>
      </c>
      <c r="R98" s="69" t="s">
        <v>138</v>
      </c>
      <c r="S98" s="69" t="s">
        <v>139</v>
      </c>
      <c r="T98" s="70" t="s">
        <v>140</v>
      </c>
      <c r="U98" s="146"/>
      <c r="V98" s="146"/>
      <c r="W98" s="146"/>
      <c r="X98" s="146"/>
      <c r="Y98" s="146"/>
      <c r="Z98" s="146"/>
      <c r="AA98" s="146"/>
      <c r="AB98" s="146"/>
      <c r="AC98" s="146"/>
      <c r="AD98" s="146"/>
      <c r="AE98" s="146"/>
    </row>
    <row r="99" spans="1:65" s="2" customFormat="1" ht="22.9" customHeight="1">
      <c r="A99" s="34"/>
      <c r="B99" s="35"/>
      <c r="C99" s="75" t="s">
        <v>141</v>
      </c>
      <c r="D99" s="36"/>
      <c r="E99" s="36"/>
      <c r="F99" s="36"/>
      <c r="G99" s="36"/>
      <c r="H99" s="36"/>
      <c r="I99" s="36"/>
      <c r="J99" s="152">
        <f>BK99</f>
        <v>0</v>
      </c>
      <c r="K99" s="36"/>
      <c r="L99" s="39"/>
      <c r="M99" s="71"/>
      <c r="N99" s="153"/>
      <c r="O99" s="72"/>
      <c r="P99" s="154">
        <f>P100+P217+P355</f>
        <v>0</v>
      </c>
      <c r="Q99" s="72"/>
      <c r="R99" s="154">
        <f>R100+R217+R355</f>
        <v>4.6623006</v>
      </c>
      <c r="S99" s="72"/>
      <c r="T99" s="155">
        <f>T100+T217+T355</f>
        <v>7.1274669999999993</v>
      </c>
      <c r="U99" s="34"/>
      <c r="V99" s="34"/>
      <c r="W99" s="34"/>
      <c r="X99" s="34"/>
      <c r="Y99" s="34"/>
      <c r="Z99" s="34"/>
      <c r="AA99" s="34"/>
      <c r="AB99" s="34"/>
      <c r="AC99" s="34"/>
      <c r="AD99" s="34"/>
      <c r="AE99" s="34"/>
      <c r="AT99" s="17" t="s">
        <v>73</v>
      </c>
      <c r="AU99" s="17" t="s">
        <v>108</v>
      </c>
      <c r="BK99" s="156">
        <f>BK100+BK217+BK355</f>
        <v>0</v>
      </c>
    </row>
    <row r="100" spans="1:65" s="12" customFormat="1" ht="25.9" customHeight="1">
      <c r="B100" s="157"/>
      <c r="C100" s="158"/>
      <c r="D100" s="159" t="s">
        <v>73</v>
      </c>
      <c r="E100" s="160" t="s">
        <v>142</v>
      </c>
      <c r="F100" s="160" t="s">
        <v>143</v>
      </c>
      <c r="G100" s="158"/>
      <c r="H100" s="158"/>
      <c r="I100" s="161"/>
      <c r="J100" s="162">
        <f>BK100</f>
        <v>0</v>
      </c>
      <c r="K100" s="158"/>
      <c r="L100" s="163"/>
      <c r="M100" s="164"/>
      <c r="N100" s="165"/>
      <c r="O100" s="165"/>
      <c r="P100" s="166">
        <f>P101+P114+P161+P202+P214</f>
        <v>0</v>
      </c>
      <c r="Q100" s="165"/>
      <c r="R100" s="166">
        <f>R101+R114+R161+R202+R214</f>
        <v>3.6278828999999999</v>
      </c>
      <c r="S100" s="165"/>
      <c r="T100" s="167">
        <f>T101+T114+T161+T202+T214</f>
        <v>5.8130499999999996</v>
      </c>
      <c r="AR100" s="168" t="s">
        <v>82</v>
      </c>
      <c r="AT100" s="169" t="s">
        <v>73</v>
      </c>
      <c r="AU100" s="169" t="s">
        <v>74</v>
      </c>
      <c r="AY100" s="168" t="s">
        <v>144</v>
      </c>
      <c r="BK100" s="170">
        <f>BK101+BK114+BK161+BK202+BK214</f>
        <v>0</v>
      </c>
    </row>
    <row r="101" spans="1:65" s="12" customFormat="1" ht="22.9" customHeight="1">
      <c r="B101" s="157"/>
      <c r="C101" s="158"/>
      <c r="D101" s="159" t="s">
        <v>73</v>
      </c>
      <c r="E101" s="171" t="s">
        <v>145</v>
      </c>
      <c r="F101" s="171" t="s">
        <v>146</v>
      </c>
      <c r="G101" s="158"/>
      <c r="H101" s="158"/>
      <c r="I101" s="161"/>
      <c r="J101" s="172">
        <f>BK101</f>
        <v>0</v>
      </c>
      <c r="K101" s="158"/>
      <c r="L101" s="163"/>
      <c r="M101" s="164"/>
      <c r="N101" s="165"/>
      <c r="O101" s="165"/>
      <c r="P101" s="166">
        <f>SUM(P102:P113)</f>
        <v>0</v>
      </c>
      <c r="Q101" s="165"/>
      <c r="R101" s="166">
        <f>SUM(R102:R113)</f>
        <v>0.94611999999999996</v>
      </c>
      <c r="S101" s="165"/>
      <c r="T101" s="167">
        <f>SUM(T102:T113)</f>
        <v>0</v>
      </c>
      <c r="AR101" s="168" t="s">
        <v>82</v>
      </c>
      <c r="AT101" s="169" t="s">
        <v>73</v>
      </c>
      <c r="AU101" s="169" t="s">
        <v>82</v>
      </c>
      <c r="AY101" s="168" t="s">
        <v>144</v>
      </c>
      <c r="BK101" s="170">
        <f>SUM(BK102:BK113)</f>
        <v>0</v>
      </c>
    </row>
    <row r="102" spans="1:65" s="2" customFormat="1" ht="37.9" customHeight="1">
      <c r="A102" s="34"/>
      <c r="B102" s="35"/>
      <c r="C102" s="173" t="s">
        <v>82</v>
      </c>
      <c r="D102" s="173" t="s">
        <v>147</v>
      </c>
      <c r="E102" s="174" t="s">
        <v>148</v>
      </c>
      <c r="F102" s="175" t="s">
        <v>149</v>
      </c>
      <c r="G102" s="176" t="s">
        <v>150</v>
      </c>
      <c r="H102" s="177">
        <v>3</v>
      </c>
      <c r="I102" s="178"/>
      <c r="J102" s="177">
        <f>ROUND((ROUND(I102,2))*(ROUND(H102,2)),2)</f>
        <v>0</v>
      </c>
      <c r="K102" s="175" t="s">
        <v>151</v>
      </c>
      <c r="L102" s="39"/>
      <c r="M102" s="179" t="s">
        <v>18</v>
      </c>
      <c r="N102" s="180" t="s">
        <v>45</v>
      </c>
      <c r="O102" s="64"/>
      <c r="P102" s="181">
        <f>O102*H102</f>
        <v>0</v>
      </c>
      <c r="Q102" s="181">
        <v>2.3910000000000001E-2</v>
      </c>
      <c r="R102" s="181">
        <f>Q102*H102</f>
        <v>7.1730000000000002E-2</v>
      </c>
      <c r="S102" s="181">
        <v>0</v>
      </c>
      <c r="T102" s="182">
        <f>S102*H102</f>
        <v>0</v>
      </c>
      <c r="U102" s="34"/>
      <c r="V102" s="34"/>
      <c r="W102" s="34"/>
      <c r="X102" s="34"/>
      <c r="Y102" s="34"/>
      <c r="Z102" s="34"/>
      <c r="AA102" s="34"/>
      <c r="AB102" s="34"/>
      <c r="AC102" s="34"/>
      <c r="AD102" s="34"/>
      <c r="AE102" s="34"/>
      <c r="AR102" s="183" t="s">
        <v>152</v>
      </c>
      <c r="AT102" s="183" t="s">
        <v>147</v>
      </c>
      <c r="AU102" s="183" t="s">
        <v>84</v>
      </c>
      <c r="AY102" s="17" t="s">
        <v>144</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152</v>
      </c>
      <c r="BM102" s="183" t="s">
        <v>153</v>
      </c>
    </row>
    <row r="103" spans="1:65" s="2" customFormat="1">
      <c r="A103" s="34"/>
      <c r="B103" s="35"/>
      <c r="C103" s="36"/>
      <c r="D103" s="185" t="s">
        <v>154</v>
      </c>
      <c r="E103" s="36"/>
      <c r="F103" s="186" t="s">
        <v>155</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154</v>
      </c>
      <c r="AU103" s="17" t="s">
        <v>84</v>
      </c>
    </row>
    <row r="104" spans="1:65" s="13" customFormat="1">
      <c r="B104" s="190"/>
      <c r="C104" s="191"/>
      <c r="D104" s="192" t="s">
        <v>156</v>
      </c>
      <c r="E104" s="193" t="s">
        <v>18</v>
      </c>
      <c r="F104" s="194" t="s">
        <v>157</v>
      </c>
      <c r="G104" s="191"/>
      <c r="H104" s="195">
        <v>3</v>
      </c>
      <c r="I104" s="196"/>
      <c r="J104" s="191"/>
      <c r="K104" s="191"/>
      <c r="L104" s="197"/>
      <c r="M104" s="198"/>
      <c r="N104" s="199"/>
      <c r="O104" s="199"/>
      <c r="P104" s="199"/>
      <c r="Q104" s="199"/>
      <c r="R104" s="199"/>
      <c r="S104" s="199"/>
      <c r="T104" s="200"/>
      <c r="AT104" s="201" t="s">
        <v>156</v>
      </c>
      <c r="AU104" s="201" t="s">
        <v>84</v>
      </c>
      <c r="AV104" s="13" t="s">
        <v>84</v>
      </c>
      <c r="AW104" s="13" t="s">
        <v>36</v>
      </c>
      <c r="AX104" s="13" t="s">
        <v>82</v>
      </c>
      <c r="AY104" s="201" t="s">
        <v>144</v>
      </c>
    </row>
    <row r="105" spans="1:65" s="2" customFormat="1" ht="37.9" customHeight="1">
      <c r="A105" s="34"/>
      <c r="B105" s="35"/>
      <c r="C105" s="173" t="s">
        <v>84</v>
      </c>
      <c r="D105" s="173" t="s">
        <v>147</v>
      </c>
      <c r="E105" s="174" t="s">
        <v>158</v>
      </c>
      <c r="F105" s="175" t="s">
        <v>159</v>
      </c>
      <c r="G105" s="176" t="s">
        <v>150</v>
      </c>
      <c r="H105" s="177">
        <v>16</v>
      </c>
      <c r="I105" s="178"/>
      <c r="J105" s="177">
        <f>ROUND((ROUND(I105,2))*(ROUND(H105,2)),2)</f>
        <v>0</v>
      </c>
      <c r="K105" s="175" t="s">
        <v>151</v>
      </c>
      <c r="L105" s="39"/>
      <c r="M105" s="179" t="s">
        <v>18</v>
      </c>
      <c r="N105" s="180" t="s">
        <v>45</v>
      </c>
      <c r="O105" s="64"/>
      <c r="P105" s="181">
        <f>O105*H105</f>
        <v>0</v>
      </c>
      <c r="Q105" s="181">
        <v>4.6940000000000003E-2</v>
      </c>
      <c r="R105" s="181">
        <f>Q105*H105</f>
        <v>0.75104000000000004</v>
      </c>
      <c r="S105" s="181">
        <v>0</v>
      </c>
      <c r="T105" s="182">
        <f>S105*H105</f>
        <v>0</v>
      </c>
      <c r="U105" s="34"/>
      <c r="V105" s="34"/>
      <c r="W105" s="34"/>
      <c r="X105" s="34"/>
      <c r="Y105" s="34"/>
      <c r="Z105" s="34"/>
      <c r="AA105" s="34"/>
      <c r="AB105" s="34"/>
      <c r="AC105" s="34"/>
      <c r="AD105" s="34"/>
      <c r="AE105" s="34"/>
      <c r="AR105" s="183" t="s">
        <v>152</v>
      </c>
      <c r="AT105" s="183" t="s">
        <v>147</v>
      </c>
      <c r="AU105" s="183" t="s">
        <v>84</v>
      </c>
      <c r="AY105" s="17" t="s">
        <v>144</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152</v>
      </c>
      <c r="BM105" s="183" t="s">
        <v>160</v>
      </c>
    </row>
    <row r="106" spans="1:65" s="2" customFormat="1">
      <c r="A106" s="34"/>
      <c r="B106" s="35"/>
      <c r="C106" s="36"/>
      <c r="D106" s="185" t="s">
        <v>154</v>
      </c>
      <c r="E106" s="36"/>
      <c r="F106" s="186" t="s">
        <v>161</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154</v>
      </c>
      <c r="AU106" s="17" t="s">
        <v>84</v>
      </c>
    </row>
    <row r="107" spans="1:65" s="13" customFormat="1">
      <c r="B107" s="190"/>
      <c r="C107" s="191"/>
      <c r="D107" s="192" t="s">
        <v>156</v>
      </c>
      <c r="E107" s="193" t="s">
        <v>18</v>
      </c>
      <c r="F107" s="194" t="s">
        <v>162</v>
      </c>
      <c r="G107" s="191"/>
      <c r="H107" s="195">
        <v>3</v>
      </c>
      <c r="I107" s="196"/>
      <c r="J107" s="191"/>
      <c r="K107" s="191"/>
      <c r="L107" s="197"/>
      <c r="M107" s="198"/>
      <c r="N107" s="199"/>
      <c r="O107" s="199"/>
      <c r="P107" s="199"/>
      <c r="Q107" s="199"/>
      <c r="R107" s="199"/>
      <c r="S107" s="199"/>
      <c r="T107" s="200"/>
      <c r="AT107" s="201" t="s">
        <v>156</v>
      </c>
      <c r="AU107" s="201" t="s">
        <v>84</v>
      </c>
      <c r="AV107" s="13" t="s">
        <v>84</v>
      </c>
      <c r="AW107" s="13" t="s">
        <v>36</v>
      </c>
      <c r="AX107" s="13" t="s">
        <v>74</v>
      </c>
      <c r="AY107" s="201" t="s">
        <v>144</v>
      </c>
    </row>
    <row r="108" spans="1:65" s="13" customFormat="1">
      <c r="B108" s="190"/>
      <c r="C108" s="191"/>
      <c r="D108" s="192" t="s">
        <v>156</v>
      </c>
      <c r="E108" s="193" t="s">
        <v>18</v>
      </c>
      <c r="F108" s="194" t="s">
        <v>163</v>
      </c>
      <c r="G108" s="191"/>
      <c r="H108" s="195">
        <v>3</v>
      </c>
      <c r="I108" s="196"/>
      <c r="J108" s="191"/>
      <c r="K108" s="191"/>
      <c r="L108" s="197"/>
      <c r="M108" s="198"/>
      <c r="N108" s="199"/>
      <c r="O108" s="199"/>
      <c r="P108" s="199"/>
      <c r="Q108" s="199"/>
      <c r="R108" s="199"/>
      <c r="S108" s="199"/>
      <c r="T108" s="200"/>
      <c r="AT108" s="201" t="s">
        <v>156</v>
      </c>
      <c r="AU108" s="201" t="s">
        <v>84</v>
      </c>
      <c r="AV108" s="13" t="s">
        <v>84</v>
      </c>
      <c r="AW108" s="13" t="s">
        <v>36</v>
      </c>
      <c r="AX108" s="13" t="s">
        <v>74</v>
      </c>
      <c r="AY108" s="201" t="s">
        <v>144</v>
      </c>
    </row>
    <row r="109" spans="1:65" s="13" customFormat="1">
      <c r="B109" s="190"/>
      <c r="C109" s="191"/>
      <c r="D109" s="192" t="s">
        <v>156</v>
      </c>
      <c r="E109" s="193" t="s">
        <v>18</v>
      </c>
      <c r="F109" s="194" t="s">
        <v>164</v>
      </c>
      <c r="G109" s="191"/>
      <c r="H109" s="195">
        <v>10</v>
      </c>
      <c r="I109" s="196"/>
      <c r="J109" s="191"/>
      <c r="K109" s="191"/>
      <c r="L109" s="197"/>
      <c r="M109" s="198"/>
      <c r="N109" s="199"/>
      <c r="O109" s="199"/>
      <c r="P109" s="199"/>
      <c r="Q109" s="199"/>
      <c r="R109" s="199"/>
      <c r="S109" s="199"/>
      <c r="T109" s="200"/>
      <c r="AT109" s="201" t="s">
        <v>156</v>
      </c>
      <c r="AU109" s="201" t="s">
        <v>84</v>
      </c>
      <c r="AV109" s="13" t="s">
        <v>84</v>
      </c>
      <c r="AW109" s="13" t="s">
        <v>36</v>
      </c>
      <c r="AX109" s="13" t="s">
        <v>74</v>
      </c>
      <c r="AY109" s="201" t="s">
        <v>144</v>
      </c>
    </row>
    <row r="110" spans="1:65" s="14" customFormat="1">
      <c r="B110" s="202"/>
      <c r="C110" s="203"/>
      <c r="D110" s="192" t="s">
        <v>156</v>
      </c>
      <c r="E110" s="204" t="s">
        <v>18</v>
      </c>
      <c r="F110" s="205" t="s">
        <v>165</v>
      </c>
      <c r="G110" s="203"/>
      <c r="H110" s="206">
        <v>16</v>
      </c>
      <c r="I110" s="207"/>
      <c r="J110" s="203"/>
      <c r="K110" s="203"/>
      <c r="L110" s="208"/>
      <c r="M110" s="209"/>
      <c r="N110" s="210"/>
      <c r="O110" s="210"/>
      <c r="P110" s="210"/>
      <c r="Q110" s="210"/>
      <c r="R110" s="210"/>
      <c r="S110" s="210"/>
      <c r="T110" s="211"/>
      <c r="AT110" s="212" t="s">
        <v>156</v>
      </c>
      <c r="AU110" s="212" t="s">
        <v>84</v>
      </c>
      <c r="AV110" s="14" t="s">
        <v>152</v>
      </c>
      <c r="AW110" s="14" t="s">
        <v>36</v>
      </c>
      <c r="AX110" s="14" t="s">
        <v>82</v>
      </c>
      <c r="AY110" s="212" t="s">
        <v>144</v>
      </c>
    </row>
    <row r="111" spans="1:65" s="2" customFormat="1" ht="37.9" customHeight="1">
      <c r="A111" s="34"/>
      <c r="B111" s="35"/>
      <c r="C111" s="173" t="s">
        <v>145</v>
      </c>
      <c r="D111" s="173" t="s">
        <v>147</v>
      </c>
      <c r="E111" s="174" t="s">
        <v>166</v>
      </c>
      <c r="F111" s="175" t="s">
        <v>167</v>
      </c>
      <c r="G111" s="176" t="s">
        <v>168</v>
      </c>
      <c r="H111" s="177">
        <v>1</v>
      </c>
      <c r="I111" s="178"/>
      <c r="J111" s="177">
        <f>ROUND((ROUND(I111,2))*(ROUND(H111,2)),2)</f>
        <v>0</v>
      </c>
      <c r="K111" s="175" t="s">
        <v>151</v>
      </c>
      <c r="L111" s="39"/>
      <c r="M111" s="179" t="s">
        <v>18</v>
      </c>
      <c r="N111" s="180" t="s">
        <v>45</v>
      </c>
      <c r="O111" s="64"/>
      <c r="P111" s="181">
        <f>O111*H111</f>
        <v>0</v>
      </c>
      <c r="Q111" s="181">
        <v>0.12335</v>
      </c>
      <c r="R111" s="181">
        <f>Q111*H111</f>
        <v>0.12335</v>
      </c>
      <c r="S111" s="181">
        <v>0</v>
      </c>
      <c r="T111" s="182">
        <f>S111*H111</f>
        <v>0</v>
      </c>
      <c r="U111" s="34"/>
      <c r="V111" s="34"/>
      <c r="W111" s="34"/>
      <c r="X111" s="34"/>
      <c r="Y111" s="34"/>
      <c r="Z111" s="34"/>
      <c r="AA111" s="34"/>
      <c r="AB111" s="34"/>
      <c r="AC111" s="34"/>
      <c r="AD111" s="34"/>
      <c r="AE111" s="34"/>
      <c r="AR111" s="183" t="s">
        <v>152</v>
      </c>
      <c r="AT111" s="183" t="s">
        <v>147</v>
      </c>
      <c r="AU111" s="183" t="s">
        <v>84</v>
      </c>
      <c r="AY111" s="17" t="s">
        <v>144</v>
      </c>
      <c r="BE111" s="184">
        <f>IF(N111="základní",J111,0)</f>
        <v>0</v>
      </c>
      <c r="BF111" s="184">
        <f>IF(N111="snížená",J111,0)</f>
        <v>0</v>
      </c>
      <c r="BG111" s="184">
        <f>IF(N111="zákl. přenesená",J111,0)</f>
        <v>0</v>
      </c>
      <c r="BH111" s="184">
        <f>IF(N111="sníž. přenesená",J111,0)</f>
        <v>0</v>
      </c>
      <c r="BI111" s="184">
        <f>IF(N111="nulová",J111,0)</f>
        <v>0</v>
      </c>
      <c r="BJ111" s="17" t="s">
        <v>82</v>
      </c>
      <c r="BK111" s="184">
        <f>ROUND((ROUND(I111,2))*(ROUND(H111,2)),2)</f>
        <v>0</v>
      </c>
      <c r="BL111" s="17" t="s">
        <v>152</v>
      </c>
      <c r="BM111" s="183" t="s">
        <v>169</v>
      </c>
    </row>
    <row r="112" spans="1:65" s="2" customFormat="1">
      <c r="A112" s="34"/>
      <c r="B112" s="35"/>
      <c r="C112" s="36"/>
      <c r="D112" s="185" t="s">
        <v>154</v>
      </c>
      <c r="E112" s="36"/>
      <c r="F112" s="186" t="s">
        <v>170</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154</v>
      </c>
      <c r="AU112" s="17" t="s">
        <v>84</v>
      </c>
    </row>
    <row r="113" spans="1:65" s="13" customFormat="1">
      <c r="B113" s="190"/>
      <c r="C113" s="191"/>
      <c r="D113" s="192" t="s">
        <v>156</v>
      </c>
      <c r="E113" s="193" t="s">
        <v>18</v>
      </c>
      <c r="F113" s="194" t="s">
        <v>171</v>
      </c>
      <c r="G113" s="191"/>
      <c r="H113" s="195">
        <v>1</v>
      </c>
      <c r="I113" s="196"/>
      <c r="J113" s="191"/>
      <c r="K113" s="191"/>
      <c r="L113" s="197"/>
      <c r="M113" s="198"/>
      <c r="N113" s="199"/>
      <c r="O113" s="199"/>
      <c r="P113" s="199"/>
      <c r="Q113" s="199"/>
      <c r="R113" s="199"/>
      <c r="S113" s="199"/>
      <c r="T113" s="200"/>
      <c r="AT113" s="201" t="s">
        <v>156</v>
      </c>
      <c r="AU113" s="201" t="s">
        <v>84</v>
      </c>
      <c r="AV113" s="13" t="s">
        <v>84</v>
      </c>
      <c r="AW113" s="13" t="s">
        <v>36</v>
      </c>
      <c r="AX113" s="13" t="s">
        <v>82</v>
      </c>
      <c r="AY113" s="201" t="s">
        <v>144</v>
      </c>
    </row>
    <row r="114" spans="1:65" s="12" customFormat="1" ht="22.9" customHeight="1">
      <c r="B114" s="157"/>
      <c r="C114" s="158"/>
      <c r="D114" s="159" t="s">
        <v>73</v>
      </c>
      <c r="E114" s="171" t="s">
        <v>172</v>
      </c>
      <c r="F114" s="171" t="s">
        <v>173</v>
      </c>
      <c r="G114" s="158"/>
      <c r="H114" s="158"/>
      <c r="I114" s="161"/>
      <c r="J114" s="172">
        <f>BK114</f>
        <v>0</v>
      </c>
      <c r="K114" s="158"/>
      <c r="L114" s="163"/>
      <c r="M114" s="164"/>
      <c r="N114" s="165"/>
      <c r="O114" s="165"/>
      <c r="P114" s="166">
        <f>SUM(P115:P160)</f>
        <v>0</v>
      </c>
      <c r="Q114" s="165"/>
      <c r="R114" s="166">
        <f>SUM(R115:R160)</f>
        <v>2.6752663999999999</v>
      </c>
      <c r="S114" s="165"/>
      <c r="T114" s="167">
        <f>SUM(T115:T160)</f>
        <v>3.3275199999999998</v>
      </c>
      <c r="AR114" s="168" t="s">
        <v>82</v>
      </c>
      <c r="AT114" s="169" t="s">
        <v>73</v>
      </c>
      <c r="AU114" s="169" t="s">
        <v>82</v>
      </c>
      <c r="AY114" s="168" t="s">
        <v>144</v>
      </c>
      <c r="BK114" s="170">
        <f>SUM(BK115:BK160)</f>
        <v>0</v>
      </c>
    </row>
    <row r="115" spans="1:65" s="2" customFormat="1" ht="33" customHeight="1">
      <c r="A115" s="34"/>
      <c r="B115" s="35"/>
      <c r="C115" s="173" t="s">
        <v>152</v>
      </c>
      <c r="D115" s="173" t="s">
        <v>147</v>
      </c>
      <c r="E115" s="174" t="s">
        <v>174</v>
      </c>
      <c r="F115" s="175" t="s">
        <v>175</v>
      </c>
      <c r="G115" s="176" t="s">
        <v>168</v>
      </c>
      <c r="H115" s="177">
        <v>4.5599999999999996</v>
      </c>
      <c r="I115" s="178"/>
      <c r="J115" s="177">
        <f>ROUND((ROUND(I115,2))*(ROUND(H115,2)),2)</f>
        <v>0</v>
      </c>
      <c r="K115" s="175" t="s">
        <v>151</v>
      </c>
      <c r="L115" s="39"/>
      <c r="M115" s="179" t="s">
        <v>18</v>
      </c>
      <c r="N115" s="180" t="s">
        <v>45</v>
      </c>
      <c r="O115" s="64"/>
      <c r="P115" s="181">
        <f>O115*H115</f>
        <v>0</v>
      </c>
      <c r="Q115" s="181">
        <v>7.3499999999999998E-3</v>
      </c>
      <c r="R115" s="181">
        <f>Q115*H115</f>
        <v>3.3515999999999997E-2</v>
      </c>
      <c r="S115" s="181">
        <v>0</v>
      </c>
      <c r="T115" s="182">
        <f>S115*H115</f>
        <v>0</v>
      </c>
      <c r="U115" s="34"/>
      <c r="V115" s="34"/>
      <c r="W115" s="34"/>
      <c r="X115" s="34"/>
      <c r="Y115" s="34"/>
      <c r="Z115" s="34"/>
      <c r="AA115" s="34"/>
      <c r="AB115" s="34"/>
      <c r="AC115" s="34"/>
      <c r="AD115" s="34"/>
      <c r="AE115" s="34"/>
      <c r="AR115" s="183" t="s">
        <v>152</v>
      </c>
      <c r="AT115" s="183" t="s">
        <v>147</v>
      </c>
      <c r="AU115" s="183" t="s">
        <v>84</v>
      </c>
      <c r="AY115" s="17" t="s">
        <v>144</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152</v>
      </c>
      <c r="BM115" s="183" t="s">
        <v>176</v>
      </c>
    </row>
    <row r="116" spans="1:65" s="2" customFormat="1">
      <c r="A116" s="34"/>
      <c r="B116" s="35"/>
      <c r="C116" s="36"/>
      <c r="D116" s="185" t="s">
        <v>154</v>
      </c>
      <c r="E116" s="36"/>
      <c r="F116" s="186" t="s">
        <v>177</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154</v>
      </c>
      <c r="AU116" s="17" t="s">
        <v>84</v>
      </c>
    </row>
    <row r="117" spans="1:65" s="13" customFormat="1">
      <c r="B117" s="190"/>
      <c r="C117" s="191"/>
      <c r="D117" s="192" t="s">
        <v>156</v>
      </c>
      <c r="E117" s="193" t="s">
        <v>18</v>
      </c>
      <c r="F117" s="194" t="s">
        <v>178</v>
      </c>
      <c r="G117" s="191"/>
      <c r="H117" s="195">
        <v>0.36</v>
      </c>
      <c r="I117" s="196"/>
      <c r="J117" s="191"/>
      <c r="K117" s="191"/>
      <c r="L117" s="197"/>
      <c r="M117" s="198"/>
      <c r="N117" s="199"/>
      <c r="O117" s="199"/>
      <c r="P117" s="199"/>
      <c r="Q117" s="199"/>
      <c r="R117" s="199"/>
      <c r="S117" s="199"/>
      <c r="T117" s="200"/>
      <c r="AT117" s="201" t="s">
        <v>156</v>
      </c>
      <c r="AU117" s="201" t="s">
        <v>84</v>
      </c>
      <c r="AV117" s="13" t="s">
        <v>84</v>
      </c>
      <c r="AW117" s="13" t="s">
        <v>36</v>
      </c>
      <c r="AX117" s="13" t="s">
        <v>74</v>
      </c>
      <c r="AY117" s="201" t="s">
        <v>144</v>
      </c>
    </row>
    <row r="118" spans="1:65" s="13" customFormat="1">
      <c r="B118" s="190"/>
      <c r="C118" s="191"/>
      <c r="D118" s="192" t="s">
        <v>156</v>
      </c>
      <c r="E118" s="193" t="s">
        <v>18</v>
      </c>
      <c r="F118" s="194" t="s">
        <v>179</v>
      </c>
      <c r="G118" s="191"/>
      <c r="H118" s="195">
        <v>0.6</v>
      </c>
      <c r="I118" s="196"/>
      <c r="J118" s="191"/>
      <c r="K118" s="191"/>
      <c r="L118" s="197"/>
      <c r="M118" s="198"/>
      <c r="N118" s="199"/>
      <c r="O118" s="199"/>
      <c r="P118" s="199"/>
      <c r="Q118" s="199"/>
      <c r="R118" s="199"/>
      <c r="S118" s="199"/>
      <c r="T118" s="200"/>
      <c r="AT118" s="201" t="s">
        <v>156</v>
      </c>
      <c r="AU118" s="201" t="s">
        <v>84</v>
      </c>
      <c r="AV118" s="13" t="s">
        <v>84</v>
      </c>
      <c r="AW118" s="13" t="s">
        <v>36</v>
      </c>
      <c r="AX118" s="13" t="s">
        <v>74</v>
      </c>
      <c r="AY118" s="201" t="s">
        <v>144</v>
      </c>
    </row>
    <row r="119" spans="1:65" s="13" customFormat="1">
      <c r="B119" s="190"/>
      <c r="C119" s="191"/>
      <c r="D119" s="192" t="s">
        <v>156</v>
      </c>
      <c r="E119" s="193" t="s">
        <v>18</v>
      </c>
      <c r="F119" s="194" t="s">
        <v>180</v>
      </c>
      <c r="G119" s="191"/>
      <c r="H119" s="195">
        <v>0.6</v>
      </c>
      <c r="I119" s="196"/>
      <c r="J119" s="191"/>
      <c r="K119" s="191"/>
      <c r="L119" s="197"/>
      <c r="M119" s="198"/>
      <c r="N119" s="199"/>
      <c r="O119" s="199"/>
      <c r="P119" s="199"/>
      <c r="Q119" s="199"/>
      <c r="R119" s="199"/>
      <c r="S119" s="199"/>
      <c r="T119" s="200"/>
      <c r="AT119" s="201" t="s">
        <v>156</v>
      </c>
      <c r="AU119" s="201" t="s">
        <v>84</v>
      </c>
      <c r="AV119" s="13" t="s">
        <v>84</v>
      </c>
      <c r="AW119" s="13" t="s">
        <v>36</v>
      </c>
      <c r="AX119" s="13" t="s">
        <v>74</v>
      </c>
      <c r="AY119" s="201" t="s">
        <v>144</v>
      </c>
    </row>
    <row r="120" spans="1:65" s="13" customFormat="1">
      <c r="B120" s="190"/>
      <c r="C120" s="191"/>
      <c r="D120" s="192" t="s">
        <v>156</v>
      </c>
      <c r="E120" s="193" t="s">
        <v>18</v>
      </c>
      <c r="F120" s="194" t="s">
        <v>171</v>
      </c>
      <c r="G120" s="191"/>
      <c r="H120" s="195">
        <v>1</v>
      </c>
      <c r="I120" s="196"/>
      <c r="J120" s="191"/>
      <c r="K120" s="191"/>
      <c r="L120" s="197"/>
      <c r="M120" s="198"/>
      <c r="N120" s="199"/>
      <c r="O120" s="199"/>
      <c r="P120" s="199"/>
      <c r="Q120" s="199"/>
      <c r="R120" s="199"/>
      <c r="S120" s="199"/>
      <c r="T120" s="200"/>
      <c r="AT120" s="201" t="s">
        <v>156</v>
      </c>
      <c r="AU120" s="201" t="s">
        <v>84</v>
      </c>
      <c r="AV120" s="13" t="s">
        <v>84</v>
      </c>
      <c r="AW120" s="13" t="s">
        <v>36</v>
      </c>
      <c r="AX120" s="13" t="s">
        <v>74</v>
      </c>
      <c r="AY120" s="201" t="s">
        <v>144</v>
      </c>
    </row>
    <row r="121" spans="1:65" s="13" customFormat="1">
      <c r="B121" s="190"/>
      <c r="C121" s="191"/>
      <c r="D121" s="192" t="s">
        <v>156</v>
      </c>
      <c r="E121" s="193" t="s">
        <v>18</v>
      </c>
      <c r="F121" s="194" t="s">
        <v>181</v>
      </c>
      <c r="G121" s="191"/>
      <c r="H121" s="195">
        <v>2</v>
      </c>
      <c r="I121" s="196"/>
      <c r="J121" s="191"/>
      <c r="K121" s="191"/>
      <c r="L121" s="197"/>
      <c r="M121" s="198"/>
      <c r="N121" s="199"/>
      <c r="O121" s="199"/>
      <c r="P121" s="199"/>
      <c r="Q121" s="199"/>
      <c r="R121" s="199"/>
      <c r="S121" s="199"/>
      <c r="T121" s="200"/>
      <c r="AT121" s="201" t="s">
        <v>156</v>
      </c>
      <c r="AU121" s="201" t="s">
        <v>84</v>
      </c>
      <c r="AV121" s="13" t="s">
        <v>84</v>
      </c>
      <c r="AW121" s="13" t="s">
        <v>36</v>
      </c>
      <c r="AX121" s="13" t="s">
        <v>74</v>
      </c>
      <c r="AY121" s="201" t="s">
        <v>144</v>
      </c>
    </row>
    <row r="122" spans="1:65" s="14" customFormat="1">
      <c r="B122" s="202"/>
      <c r="C122" s="203"/>
      <c r="D122" s="192" t="s">
        <v>156</v>
      </c>
      <c r="E122" s="204" t="s">
        <v>18</v>
      </c>
      <c r="F122" s="205" t="s">
        <v>165</v>
      </c>
      <c r="G122" s="203"/>
      <c r="H122" s="206">
        <v>4.5599999999999996</v>
      </c>
      <c r="I122" s="207"/>
      <c r="J122" s="203"/>
      <c r="K122" s="203"/>
      <c r="L122" s="208"/>
      <c r="M122" s="209"/>
      <c r="N122" s="210"/>
      <c r="O122" s="210"/>
      <c r="P122" s="210"/>
      <c r="Q122" s="210"/>
      <c r="R122" s="210"/>
      <c r="S122" s="210"/>
      <c r="T122" s="211"/>
      <c r="AT122" s="212" t="s">
        <v>156</v>
      </c>
      <c r="AU122" s="212" t="s">
        <v>84</v>
      </c>
      <c r="AV122" s="14" t="s">
        <v>152</v>
      </c>
      <c r="AW122" s="14" t="s">
        <v>36</v>
      </c>
      <c r="AX122" s="14" t="s">
        <v>82</v>
      </c>
      <c r="AY122" s="212" t="s">
        <v>144</v>
      </c>
    </row>
    <row r="123" spans="1:65" s="2" customFormat="1" ht="37.9" customHeight="1">
      <c r="A123" s="34"/>
      <c r="B123" s="35"/>
      <c r="C123" s="173" t="s">
        <v>182</v>
      </c>
      <c r="D123" s="173" t="s">
        <v>147</v>
      </c>
      <c r="E123" s="174" t="s">
        <v>183</v>
      </c>
      <c r="F123" s="175" t="s">
        <v>184</v>
      </c>
      <c r="G123" s="176" t="s">
        <v>150</v>
      </c>
      <c r="H123" s="177">
        <v>6</v>
      </c>
      <c r="I123" s="178"/>
      <c r="J123" s="177">
        <f>ROUND((ROUND(I123,2))*(ROUND(H123,2)),2)</f>
        <v>0</v>
      </c>
      <c r="K123" s="175" t="s">
        <v>151</v>
      </c>
      <c r="L123" s="39"/>
      <c r="M123" s="179" t="s">
        <v>18</v>
      </c>
      <c r="N123" s="180" t="s">
        <v>45</v>
      </c>
      <c r="O123" s="64"/>
      <c r="P123" s="181">
        <f>O123*H123</f>
        <v>0</v>
      </c>
      <c r="Q123" s="181">
        <v>2.0200000000000001E-3</v>
      </c>
      <c r="R123" s="181">
        <f>Q123*H123</f>
        <v>1.2120000000000001E-2</v>
      </c>
      <c r="S123" s="181">
        <v>0</v>
      </c>
      <c r="T123" s="182">
        <f>S123*H123</f>
        <v>0</v>
      </c>
      <c r="U123" s="34"/>
      <c r="V123" s="34"/>
      <c r="W123" s="34"/>
      <c r="X123" s="34"/>
      <c r="Y123" s="34"/>
      <c r="Z123" s="34"/>
      <c r="AA123" s="34"/>
      <c r="AB123" s="34"/>
      <c r="AC123" s="34"/>
      <c r="AD123" s="34"/>
      <c r="AE123" s="34"/>
      <c r="AR123" s="183" t="s">
        <v>152</v>
      </c>
      <c r="AT123" s="183" t="s">
        <v>147</v>
      </c>
      <c r="AU123" s="183" t="s">
        <v>84</v>
      </c>
      <c r="AY123" s="17" t="s">
        <v>144</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152</v>
      </c>
      <c r="BM123" s="183" t="s">
        <v>185</v>
      </c>
    </row>
    <row r="124" spans="1:65" s="2" customFormat="1">
      <c r="A124" s="34"/>
      <c r="B124" s="35"/>
      <c r="C124" s="36"/>
      <c r="D124" s="185" t="s">
        <v>154</v>
      </c>
      <c r="E124" s="36"/>
      <c r="F124" s="186" t="s">
        <v>186</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154</v>
      </c>
      <c r="AU124" s="17" t="s">
        <v>84</v>
      </c>
    </row>
    <row r="125" spans="1:65" s="13" customFormat="1">
      <c r="B125" s="190"/>
      <c r="C125" s="191"/>
      <c r="D125" s="192" t="s">
        <v>156</v>
      </c>
      <c r="E125" s="193" t="s">
        <v>18</v>
      </c>
      <c r="F125" s="194" t="s">
        <v>187</v>
      </c>
      <c r="G125" s="191"/>
      <c r="H125" s="195">
        <v>6</v>
      </c>
      <c r="I125" s="196"/>
      <c r="J125" s="191"/>
      <c r="K125" s="191"/>
      <c r="L125" s="197"/>
      <c r="M125" s="198"/>
      <c r="N125" s="199"/>
      <c r="O125" s="199"/>
      <c r="P125" s="199"/>
      <c r="Q125" s="199"/>
      <c r="R125" s="199"/>
      <c r="S125" s="199"/>
      <c r="T125" s="200"/>
      <c r="AT125" s="201" t="s">
        <v>156</v>
      </c>
      <c r="AU125" s="201" t="s">
        <v>84</v>
      </c>
      <c r="AV125" s="13" t="s">
        <v>84</v>
      </c>
      <c r="AW125" s="13" t="s">
        <v>36</v>
      </c>
      <c r="AX125" s="13" t="s">
        <v>82</v>
      </c>
      <c r="AY125" s="201" t="s">
        <v>144</v>
      </c>
    </row>
    <row r="126" spans="1:65" s="2" customFormat="1" ht="37.9" customHeight="1">
      <c r="A126" s="34"/>
      <c r="B126" s="35"/>
      <c r="C126" s="173" t="s">
        <v>172</v>
      </c>
      <c r="D126" s="173" t="s">
        <v>147</v>
      </c>
      <c r="E126" s="174" t="s">
        <v>188</v>
      </c>
      <c r="F126" s="175" t="s">
        <v>189</v>
      </c>
      <c r="G126" s="176" t="s">
        <v>150</v>
      </c>
      <c r="H126" s="177">
        <v>32</v>
      </c>
      <c r="I126" s="178"/>
      <c r="J126" s="177">
        <f>ROUND((ROUND(I126,2))*(ROUND(H126,2)),2)</f>
        <v>0</v>
      </c>
      <c r="K126" s="175" t="s">
        <v>151</v>
      </c>
      <c r="L126" s="39"/>
      <c r="M126" s="179" t="s">
        <v>18</v>
      </c>
      <c r="N126" s="180" t="s">
        <v>45</v>
      </c>
      <c r="O126" s="64"/>
      <c r="P126" s="181">
        <f>O126*H126</f>
        <v>0</v>
      </c>
      <c r="Q126" s="181">
        <v>5.5700000000000003E-3</v>
      </c>
      <c r="R126" s="181">
        <f>Q126*H126</f>
        <v>0.17824000000000001</v>
      </c>
      <c r="S126" s="181">
        <v>0</v>
      </c>
      <c r="T126" s="182">
        <f>S126*H126</f>
        <v>0</v>
      </c>
      <c r="U126" s="34"/>
      <c r="V126" s="34"/>
      <c r="W126" s="34"/>
      <c r="X126" s="34"/>
      <c r="Y126" s="34"/>
      <c r="Z126" s="34"/>
      <c r="AA126" s="34"/>
      <c r="AB126" s="34"/>
      <c r="AC126" s="34"/>
      <c r="AD126" s="34"/>
      <c r="AE126" s="34"/>
      <c r="AR126" s="183" t="s">
        <v>152</v>
      </c>
      <c r="AT126" s="183" t="s">
        <v>147</v>
      </c>
      <c r="AU126" s="183" t="s">
        <v>84</v>
      </c>
      <c r="AY126" s="17" t="s">
        <v>144</v>
      </c>
      <c r="BE126" s="184">
        <f>IF(N126="základní",J126,0)</f>
        <v>0</v>
      </c>
      <c r="BF126" s="184">
        <f>IF(N126="snížená",J126,0)</f>
        <v>0</v>
      </c>
      <c r="BG126" s="184">
        <f>IF(N126="zákl. přenesená",J126,0)</f>
        <v>0</v>
      </c>
      <c r="BH126" s="184">
        <f>IF(N126="sníž. přenesená",J126,0)</f>
        <v>0</v>
      </c>
      <c r="BI126" s="184">
        <f>IF(N126="nulová",J126,0)</f>
        <v>0</v>
      </c>
      <c r="BJ126" s="17" t="s">
        <v>82</v>
      </c>
      <c r="BK126" s="184">
        <f>ROUND((ROUND(I126,2))*(ROUND(H126,2)),2)</f>
        <v>0</v>
      </c>
      <c r="BL126" s="17" t="s">
        <v>152</v>
      </c>
      <c r="BM126" s="183" t="s">
        <v>190</v>
      </c>
    </row>
    <row r="127" spans="1:65" s="2" customFormat="1">
      <c r="A127" s="34"/>
      <c r="B127" s="35"/>
      <c r="C127" s="36"/>
      <c r="D127" s="185" t="s">
        <v>154</v>
      </c>
      <c r="E127" s="36"/>
      <c r="F127" s="186" t="s">
        <v>191</v>
      </c>
      <c r="G127" s="36"/>
      <c r="H127" s="36"/>
      <c r="I127" s="187"/>
      <c r="J127" s="36"/>
      <c r="K127" s="36"/>
      <c r="L127" s="39"/>
      <c r="M127" s="188"/>
      <c r="N127" s="189"/>
      <c r="O127" s="64"/>
      <c r="P127" s="64"/>
      <c r="Q127" s="64"/>
      <c r="R127" s="64"/>
      <c r="S127" s="64"/>
      <c r="T127" s="65"/>
      <c r="U127" s="34"/>
      <c r="V127" s="34"/>
      <c r="W127" s="34"/>
      <c r="X127" s="34"/>
      <c r="Y127" s="34"/>
      <c r="Z127" s="34"/>
      <c r="AA127" s="34"/>
      <c r="AB127" s="34"/>
      <c r="AC127" s="34"/>
      <c r="AD127" s="34"/>
      <c r="AE127" s="34"/>
      <c r="AT127" s="17" t="s">
        <v>154</v>
      </c>
      <c r="AU127" s="17" t="s">
        <v>84</v>
      </c>
    </row>
    <row r="128" spans="1:65" s="13" customFormat="1">
      <c r="B128" s="190"/>
      <c r="C128" s="191"/>
      <c r="D128" s="192" t="s">
        <v>156</v>
      </c>
      <c r="E128" s="193" t="s">
        <v>18</v>
      </c>
      <c r="F128" s="194" t="s">
        <v>192</v>
      </c>
      <c r="G128" s="191"/>
      <c r="H128" s="195">
        <v>6</v>
      </c>
      <c r="I128" s="196"/>
      <c r="J128" s="191"/>
      <c r="K128" s="191"/>
      <c r="L128" s="197"/>
      <c r="M128" s="198"/>
      <c r="N128" s="199"/>
      <c r="O128" s="199"/>
      <c r="P128" s="199"/>
      <c r="Q128" s="199"/>
      <c r="R128" s="199"/>
      <c r="S128" s="199"/>
      <c r="T128" s="200"/>
      <c r="AT128" s="201" t="s">
        <v>156</v>
      </c>
      <c r="AU128" s="201" t="s">
        <v>84</v>
      </c>
      <c r="AV128" s="13" t="s">
        <v>84</v>
      </c>
      <c r="AW128" s="13" t="s">
        <v>36</v>
      </c>
      <c r="AX128" s="13" t="s">
        <v>74</v>
      </c>
      <c r="AY128" s="201" t="s">
        <v>144</v>
      </c>
    </row>
    <row r="129" spans="1:65" s="13" customFormat="1">
      <c r="B129" s="190"/>
      <c r="C129" s="191"/>
      <c r="D129" s="192" t="s">
        <v>156</v>
      </c>
      <c r="E129" s="193" t="s">
        <v>18</v>
      </c>
      <c r="F129" s="194" t="s">
        <v>193</v>
      </c>
      <c r="G129" s="191"/>
      <c r="H129" s="195">
        <v>6</v>
      </c>
      <c r="I129" s="196"/>
      <c r="J129" s="191"/>
      <c r="K129" s="191"/>
      <c r="L129" s="197"/>
      <c r="M129" s="198"/>
      <c r="N129" s="199"/>
      <c r="O129" s="199"/>
      <c r="P129" s="199"/>
      <c r="Q129" s="199"/>
      <c r="R129" s="199"/>
      <c r="S129" s="199"/>
      <c r="T129" s="200"/>
      <c r="AT129" s="201" t="s">
        <v>156</v>
      </c>
      <c r="AU129" s="201" t="s">
        <v>84</v>
      </c>
      <c r="AV129" s="13" t="s">
        <v>84</v>
      </c>
      <c r="AW129" s="13" t="s">
        <v>36</v>
      </c>
      <c r="AX129" s="13" t="s">
        <v>74</v>
      </c>
      <c r="AY129" s="201" t="s">
        <v>144</v>
      </c>
    </row>
    <row r="130" spans="1:65" s="13" customFormat="1">
      <c r="B130" s="190"/>
      <c r="C130" s="191"/>
      <c r="D130" s="192" t="s">
        <v>156</v>
      </c>
      <c r="E130" s="193" t="s">
        <v>18</v>
      </c>
      <c r="F130" s="194" t="s">
        <v>194</v>
      </c>
      <c r="G130" s="191"/>
      <c r="H130" s="195">
        <v>20</v>
      </c>
      <c r="I130" s="196"/>
      <c r="J130" s="191"/>
      <c r="K130" s="191"/>
      <c r="L130" s="197"/>
      <c r="M130" s="198"/>
      <c r="N130" s="199"/>
      <c r="O130" s="199"/>
      <c r="P130" s="199"/>
      <c r="Q130" s="199"/>
      <c r="R130" s="199"/>
      <c r="S130" s="199"/>
      <c r="T130" s="200"/>
      <c r="AT130" s="201" t="s">
        <v>156</v>
      </c>
      <c r="AU130" s="201" t="s">
        <v>84</v>
      </c>
      <c r="AV130" s="13" t="s">
        <v>84</v>
      </c>
      <c r="AW130" s="13" t="s">
        <v>36</v>
      </c>
      <c r="AX130" s="13" t="s">
        <v>74</v>
      </c>
      <c r="AY130" s="201" t="s">
        <v>144</v>
      </c>
    </row>
    <row r="131" spans="1:65" s="14" customFormat="1">
      <c r="B131" s="202"/>
      <c r="C131" s="203"/>
      <c r="D131" s="192" t="s">
        <v>156</v>
      </c>
      <c r="E131" s="204" t="s">
        <v>18</v>
      </c>
      <c r="F131" s="205" t="s">
        <v>165</v>
      </c>
      <c r="G131" s="203"/>
      <c r="H131" s="206">
        <v>32</v>
      </c>
      <c r="I131" s="207"/>
      <c r="J131" s="203"/>
      <c r="K131" s="203"/>
      <c r="L131" s="208"/>
      <c r="M131" s="209"/>
      <c r="N131" s="210"/>
      <c r="O131" s="210"/>
      <c r="P131" s="210"/>
      <c r="Q131" s="210"/>
      <c r="R131" s="210"/>
      <c r="S131" s="210"/>
      <c r="T131" s="211"/>
      <c r="AT131" s="212" t="s">
        <v>156</v>
      </c>
      <c r="AU131" s="212" t="s">
        <v>84</v>
      </c>
      <c r="AV131" s="14" t="s">
        <v>152</v>
      </c>
      <c r="AW131" s="14" t="s">
        <v>36</v>
      </c>
      <c r="AX131" s="14" t="s">
        <v>82</v>
      </c>
      <c r="AY131" s="212" t="s">
        <v>144</v>
      </c>
    </row>
    <row r="132" spans="1:65" s="2" customFormat="1" ht="37.9" customHeight="1">
      <c r="A132" s="34"/>
      <c r="B132" s="35"/>
      <c r="C132" s="173" t="s">
        <v>195</v>
      </c>
      <c r="D132" s="173" t="s">
        <v>147</v>
      </c>
      <c r="E132" s="174" t="s">
        <v>196</v>
      </c>
      <c r="F132" s="175" t="s">
        <v>197</v>
      </c>
      <c r="G132" s="176" t="s">
        <v>150</v>
      </c>
      <c r="H132" s="177">
        <v>1</v>
      </c>
      <c r="I132" s="178"/>
      <c r="J132" s="177">
        <f>ROUND((ROUND(I132,2))*(ROUND(H132,2)),2)</f>
        <v>0</v>
      </c>
      <c r="K132" s="175" t="s">
        <v>151</v>
      </c>
      <c r="L132" s="39"/>
      <c r="M132" s="179" t="s">
        <v>18</v>
      </c>
      <c r="N132" s="180" t="s">
        <v>45</v>
      </c>
      <c r="O132" s="64"/>
      <c r="P132" s="181">
        <f>O132*H132</f>
        <v>0</v>
      </c>
      <c r="Q132" s="181">
        <v>2.2259999999999999E-2</v>
      </c>
      <c r="R132" s="181">
        <f>Q132*H132</f>
        <v>2.2259999999999999E-2</v>
      </c>
      <c r="S132" s="181">
        <v>0</v>
      </c>
      <c r="T132" s="182">
        <f>S132*H132</f>
        <v>0</v>
      </c>
      <c r="U132" s="34"/>
      <c r="V132" s="34"/>
      <c r="W132" s="34"/>
      <c r="X132" s="34"/>
      <c r="Y132" s="34"/>
      <c r="Z132" s="34"/>
      <c r="AA132" s="34"/>
      <c r="AB132" s="34"/>
      <c r="AC132" s="34"/>
      <c r="AD132" s="34"/>
      <c r="AE132" s="34"/>
      <c r="AR132" s="183" t="s">
        <v>152</v>
      </c>
      <c r="AT132" s="183" t="s">
        <v>147</v>
      </c>
      <c r="AU132" s="183" t="s">
        <v>84</v>
      </c>
      <c r="AY132" s="17" t="s">
        <v>144</v>
      </c>
      <c r="BE132" s="184">
        <f>IF(N132="základní",J132,0)</f>
        <v>0</v>
      </c>
      <c r="BF132" s="184">
        <f>IF(N132="snížená",J132,0)</f>
        <v>0</v>
      </c>
      <c r="BG132" s="184">
        <f>IF(N132="zákl. přenesená",J132,0)</f>
        <v>0</v>
      </c>
      <c r="BH132" s="184">
        <f>IF(N132="sníž. přenesená",J132,0)</f>
        <v>0</v>
      </c>
      <c r="BI132" s="184">
        <f>IF(N132="nulová",J132,0)</f>
        <v>0</v>
      </c>
      <c r="BJ132" s="17" t="s">
        <v>82</v>
      </c>
      <c r="BK132" s="184">
        <f>ROUND((ROUND(I132,2))*(ROUND(H132,2)),2)</f>
        <v>0</v>
      </c>
      <c r="BL132" s="17" t="s">
        <v>152</v>
      </c>
      <c r="BM132" s="183" t="s">
        <v>198</v>
      </c>
    </row>
    <row r="133" spans="1:65" s="2" customFormat="1">
      <c r="A133" s="34"/>
      <c r="B133" s="35"/>
      <c r="C133" s="36"/>
      <c r="D133" s="185" t="s">
        <v>154</v>
      </c>
      <c r="E133" s="36"/>
      <c r="F133" s="186" t="s">
        <v>199</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154</v>
      </c>
      <c r="AU133" s="17" t="s">
        <v>84</v>
      </c>
    </row>
    <row r="134" spans="1:65" s="13" customFormat="1">
      <c r="B134" s="190"/>
      <c r="C134" s="191"/>
      <c r="D134" s="192" t="s">
        <v>156</v>
      </c>
      <c r="E134" s="193" t="s">
        <v>18</v>
      </c>
      <c r="F134" s="194" t="s">
        <v>200</v>
      </c>
      <c r="G134" s="191"/>
      <c r="H134" s="195">
        <v>1</v>
      </c>
      <c r="I134" s="196"/>
      <c r="J134" s="191"/>
      <c r="K134" s="191"/>
      <c r="L134" s="197"/>
      <c r="M134" s="198"/>
      <c r="N134" s="199"/>
      <c r="O134" s="199"/>
      <c r="P134" s="199"/>
      <c r="Q134" s="199"/>
      <c r="R134" s="199"/>
      <c r="S134" s="199"/>
      <c r="T134" s="200"/>
      <c r="AT134" s="201" t="s">
        <v>156</v>
      </c>
      <c r="AU134" s="201" t="s">
        <v>84</v>
      </c>
      <c r="AV134" s="13" t="s">
        <v>84</v>
      </c>
      <c r="AW134" s="13" t="s">
        <v>36</v>
      </c>
      <c r="AX134" s="13" t="s">
        <v>82</v>
      </c>
      <c r="AY134" s="201" t="s">
        <v>144</v>
      </c>
    </row>
    <row r="135" spans="1:65" s="2" customFormat="1" ht="37.9" customHeight="1">
      <c r="A135" s="34"/>
      <c r="B135" s="35"/>
      <c r="C135" s="173" t="s">
        <v>201</v>
      </c>
      <c r="D135" s="173" t="s">
        <v>147</v>
      </c>
      <c r="E135" s="174" t="s">
        <v>202</v>
      </c>
      <c r="F135" s="175" t="s">
        <v>203</v>
      </c>
      <c r="G135" s="176" t="s">
        <v>168</v>
      </c>
      <c r="H135" s="177">
        <v>228</v>
      </c>
      <c r="I135" s="178"/>
      <c r="J135" s="177">
        <f>ROUND((ROUND(I135,2))*(ROUND(H135,2)),2)</f>
        <v>0</v>
      </c>
      <c r="K135" s="175" t="s">
        <v>151</v>
      </c>
      <c r="L135" s="39"/>
      <c r="M135" s="179" t="s">
        <v>18</v>
      </c>
      <c r="N135" s="180" t="s">
        <v>45</v>
      </c>
      <c r="O135" s="64"/>
      <c r="P135" s="181">
        <f>O135*H135</f>
        <v>0</v>
      </c>
      <c r="Q135" s="181">
        <v>0</v>
      </c>
      <c r="R135" s="181">
        <f>Q135*H135</f>
        <v>0</v>
      </c>
      <c r="S135" s="181">
        <v>0</v>
      </c>
      <c r="T135" s="182">
        <f>S135*H135</f>
        <v>0</v>
      </c>
      <c r="U135" s="34"/>
      <c r="V135" s="34"/>
      <c r="W135" s="34"/>
      <c r="X135" s="34"/>
      <c r="Y135" s="34"/>
      <c r="Z135" s="34"/>
      <c r="AA135" s="34"/>
      <c r="AB135" s="34"/>
      <c r="AC135" s="34"/>
      <c r="AD135" s="34"/>
      <c r="AE135" s="34"/>
      <c r="AR135" s="183" t="s">
        <v>152</v>
      </c>
      <c r="AT135" s="183" t="s">
        <v>147</v>
      </c>
      <c r="AU135" s="183" t="s">
        <v>84</v>
      </c>
      <c r="AY135" s="17" t="s">
        <v>144</v>
      </c>
      <c r="BE135" s="184">
        <f>IF(N135="základní",J135,0)</f>
        <v>0</v>
      </c>
      <c r="BF135" s="184">
        <f>IF(N135="snížená",J135,0)</f>
        <v>0</v>
      </c>
      <c r="BG135" s="184">
        <f>IF(N135="zákl. přenesená",J135,0)</f>
        <v>0</v>
      </c>
      <c r="BH135" s="184">
        <f>IF(N135="sníž. přenesená",J135,0)</f>
        <v>0</v>
      </c>
      <c r="BI135" s="184">
        <f>IF(N135="nulová",J135,0)</f>
        <v>0</v>
      </c>
      <c r="BJ135" s="17" t="s">
        <v>82</v>
      </c>
      <c r="BK135" s="184">
        <f>ROUND((ROUND(I135,2))*(ROUND(H135,2)),2)</f>
        <v>0</v>
      </c>
      <c r="BL135" s="17" t="s">
        <v>152</v>
      </c>
      <c r="BM135" s="183" t="s">
        <v>204</v>
      </c>
    </row>
    <row r="136" spans="1:65" s="2" customFormat="1">
      <c r="A136" s="34"/>
      <c r="B136" s="35"/>
      <c r="C136" s="36"/>
      <c r="D136" s="185" t="s">
        <v>154</v>
      </c>
      <c r="E136" s="36"/>
      <c r="F136" s="186" t="s">
        <v>205</v>
      </c>
      <c r="G136" s="36"/>
      <c r="H136" s="36"/>
      <c r="I136" s="187"/>
      <c r="J136" s="36"/>
      <c r="K136" s="36"/>
      <c r="L136" s="39"/>
      <c r="M136" s="188"/>
      <c r="N136" s="189"/>
      <c r="O136" s="64"/>
      <c r="P136" s="64"/>
      <c r="Q136" s="64"/>
      <c r="R136" s="64"/>
      <c r="S136" s="64"/>
      <c r="T136" s="65"/>
      <c r="U136" s="34"/>
      <c r="V136" s="34"/>
      <c r="W136" s="34"/>
      <c r="X136" s="34"/>
      <c r="Y136" s="34"/>
      <c r="Z136" s="34"/>
      <c r="AA136" s="34"/>
      <c r="AB136" s="34"/>
      <c r="AC136" s="34"/>
      <c r="AD136" s="34"/>
      <c r="AE136" s="34"/>
      <c r="AT136" s="17" t="s">
        <v>154</v>
      </c>
      <c r="AU136" s="17" t="s">
        <v>84</v>
      </c>
    </row>
    <row r="137" spans="1:65" s="2" customFormat="1" ht="37.9" customHeight="1">
      <c r="A137" s="34"/>
      <c r="B137" s="35"/>
      <c r="C137" s="173" t="s">
        <v>206</v>
      </c>
      <c r="D137" s="173" t="s">
        <v>147</v>
      </c>
      <c r="E137" s="174" t="s">
        <v>207</v>
      </c>
      <c r="F137" s="175" t="s">
        <v>208</v>
      </c>
      <c r="G137" s="176" t="s">
        <v>168</v>
      </c>
      <c r="H137" s="177">
        <v>124</v>
      </c>
      <c r="I137" s="178"/>
      <c r="J137" s="177">
        <f>ROUND((ROUND(I137,2))*(ROUND(H137,2)),2)</f>
        <v>0</v>
      </c>
      <c r="K137" s="175" t="s">
        <v>151</v>
      </c>
      <c r="L137" s="39"/>
      <c r="M137" s="179" t="s">
        <v>18</v>
      </c>
      <c r="N137" s="180" t="s">
        <v>45</v>
      </c>
      <c r="O137" s="64"/>
      <c r="P137" s="181">
        <f>O137*H137</f>
        <v>0</v>
      </c>
      <c r="Q137" s="181">
        <v>1.7639999999999999E-2</v>
      </c>
      <c r="R137" s="181">
        <f>Q137*H137</f>
        <v>2.18736</v>
      </c>
      <c r="S137" s="181">
        <v>0.02</v>
      </c>
      <c r="T137" s="182">
        <f>S137*H137</f>
        <v>2.48</v>
      </c>
      <c r="U137" s="34"/>
      <c r="V137" s="34"/>
      <c r="W137" s="34"/>
      <c r="X137" s="34"/>
      <c r="Y137" s="34"/>
      <c r="Z137" s="34"/>
      <c r="AA137" s="34"/>
      <c r="AB137" s="34"/>
      <c r="AC137" s="34"/>
      <c r="AD137" s="34"/>
      <c r="AE137" s="34"/>
      <c r="AR137" s="183" t="s">
        <v>152</v>
      </c>
      <c r="AT137" s="183" t="s">
        <v>147</v>
      </c>
      <c r="AU137" s="183" t="s">
        <v>84</v>
      </c>
      <c r="AY137" s="17" t="s">
        <v>144</v>
      </c>
      <c r="BE137" s="184">
        <f>IF(N137="základní",J137,0)</f>
        <v>0</v>
      </c>
      <c r="BF137" s="184">
        <f>IF(N137="snížená",J137,0)</f>
        <v>0</v>
      </c>
      <c r="BG137" s="184">
        <f>IF(N137="zákl. přenesená",J137,0)</f>
        <v>0</v>
      </c>
      <c r="BH137" s="184">
        <f>IF(N137="sníž. přenesená",J137,0)</f>
        <v>0</v>
      </c>
      <c r="BI137" s="184">
        <f>IF(N137="nulová",J137,0)</f>
        <v>0</v>
      </c>
      <c r="BJ137" s="17" t="s">
        <v>82</v>
      </c>
      <c r="BK137" s="184">
        <f>ROUND((ROUND(I137,2))*(ROUND(H137,2)),2)</f>
        <v>0</v>
      </c>
      <c r="BL137" s="17" t="s">
        <v>152</v>
      </c>
      <c r="BM137" s="183" t="s">
        <v>209</v>
      </c>
    </row>
    <row r="138" spans="1:65" s="2" customFormat="1">
      <c r="A138" s="34"/>
      <c r="B138" s="35"/>
      <c r="C138" s="36"/>
      <c r="D138" s="185" t="s">
        <v>154</v>
      </c>
      <c r="E138" s="36"/>
      <c r="F138" s="186" t="s">
        <v>210</v>
      </c>
      <c r="G138" s="36"/>
      <c r="H138" s="36"/>
      <c r="I138" s="187"/>
      <c r="J138" s="36"/>
      <c r="K138" s="36"/>
      <c r="L138" s="39"/>
      <c r="M138" s="188"/>
      <c r="N138" s="189"/>
      <c r="O138" s="64"/>
      <c r="P138" s="64"/>
      <c r="Q138" s="64"/>
      <c r="R138" s="64"/>
      <c r="S138" s="64"/>
      <c r="T138" s="65"/>
      <c r="U138" s="34"/>
      <c r="V138" s="34"/>
      <c r="W138" s="34"/>
      <c r="X138" s="34"/>
      <c r="Y138" s="34"/>
      <c r="Z138" s="34"/>
      <c r="AA138" s="34"/>
      <c r="AB138" s="34"/>
      <c r="AC138" s="34"/>
      <c r="AD138" s="34"/>
      <c r="AE138" s="34"/>
      <c r="AT138" s="17" t="s">
        <v>154</v>
      </c>
      <c r="AU138" s="17" t="s">
        <v>84</v>
      </c>
    </row>
    <row r="139" spans="1:65" s="13" customFormat="1">
      <c r="B139" s="190"/>
      <c r="C139" s="191"/>
      <c r="D139" s="192" t="s">
        <v>156</v>
      </c>
      <c r="E139" s="193" t="s">
        <v>18</v>
      </c>
      <c r="F139" s="194" t="s">
        <v>211</v>
      </c>
      <c r="G139" s="191"/>
      <c r="H139" s="195">
        <v>58</v>
      </c>
      <c r="I139" s="196"/>
      <c r="J139" s="191"/>
      <c r="K139" s="191"/>
      <c r="L139" s="197"/>
      <c r="M139" s="198"/>
      <c r="N139" s="199"/>
      <c r="O139" s="199"/>
      <c r="P139" s="199"/>
      <c r="Q139" s="199"/>
      <c r="R139" s="199"/>
      <c r="S139" s="199"/>
      <c r="T139" s="200"/>
      <c r="AT139" s="201" t="s">
        <v>156</v>
      </c>
      <c r="AU139" s="201" t="s">
        <v>84</v>
      </c>
      <c r="AV139" s="13" t="s">
        <v>84</v>
      </c>
      <c r="AW139" s="13" t="s">
        <v>36</v>
      </c>
      <c r="AX139" s="13" t="s">
        <v>74</v>
      </c>
      <c r="AY139" s="201" t="s">
        <v>144</v>
      </c>
    </row>
    <row r="140" spans="1:65" s="13" customFormat="1">
      <c r="B140" s="190"/>
      <c r="C140" s="191"/>
      <c r="D140" s="192" t="s">
        <v>156</v>
      </c>
      <c r="E140" s="193" t="s">
        <v>18</v>
      </c>
      <c r="F140" s="194" t="s">
        <v>212</v>
      </c>
      <c r="G140" s="191"/>
      <c r="H140" s="195">
        <v>66</v>
      </c>
      <c r="I140" s="196"/>
      <c r="J140" s="191"/>
      <c r="K140" s="191"/>
      <c r="L140" s="197"/>
      <c r="M140" s="198"/>
      <c r="N140" s="199"/>
      <c r="O140" s="199"/>
      <c r="P140" s="199"/>
      <c r="Q140" s="199"/>
      <c r="R140" s="199"/>
      <c r="S140" s="199"/>
      <c r="T140" s="200"/>
      <c r="AT140" s="201" t="s">
        <v>156</v>
      </c>
      <c r="AU140" s="201" t="s">
        <v>84</v>
      </c>
      <c r="AV140" s="13" t="s">
        <v>84</v>
      </c>
      <c r="AW140" s="13" t="s">
        <v>36</v>
      </c>
      <c r="AX140" s="13" t="s">
        <v>74</v>
      </c>
      <c r="AY140" s="201" t="s">
        <v>144</v>
      </c>
    </row>
    <row r="141" spans="1:65" s="14" customFormat="1">
      <c r="B141" s="202"/>
      <c r="C141" s="203"/>
      <c r="D141" s="192" t="s">
        <v>156</v>
      </c>
      <c r="E141" s="204" t="s">
        <v>18</v>
      </c>
      <c r="F141" s="205" t="s">
        <v>165</v>
      </c>
      <c r="G141" s="203"/>
      <c r="H141" s="206">
        <v>124</v>
      </c>
      <c r="I141" s="207"/>
      <c r="J141" s="203"/>
      <c r="K141" s="203"/>
      <c r="L141" s="208"/>
      <c r="M141" s="209"/>
      <c r="N141" s="210"/>
      <c r="O141" s="210"/>
      <c r="P141" s="210"/>
      <c r="Q141" s="210"/>
      <c r="R141" s="210"/>
      <c r="S141" s="210"/>
      <c r="T141" s="211"/>
      <c r="AT141" s="212" t="s">
        <v>156</v>
      </c>
      <c r="AU141" s="212" t="s">
        <v>84</v>
      </c>
      <c r="AV141" s="14" t="s">
        <v>152</v>
      </c>
      <c r="AW141" s="14" t="s">
        <v>36</v>
      </c>
      <c r="AX141" s="14" t="s">
        <v>82</v>
      </c>
      <c r="AY141" s="212" t="s">
        <v>144</v>
      </c>
    </row>
    <row r="142" spans="1:65" s="2" customFormat="1" ht="37.9" customHeight="1">
      <c r="A142" s="34"/>
      <c r="B142" s="35"/>
      <c r="C142" s="173" t="s">
        <v>213</v>
      </c>
      <c r="D142" s="173" t="s">
        <v>147</v>
      </c>
      <c r="E142" s="174" t="s">
        <v>214</v>
      </c>
      <c r="F142" s="175" t="s">
        <v>215</v>
      </c>
      <c r="G142" s="176" t="s">
        <v>168</v>
      </c>
      <c r="H142" s="177">
        <v>5.52</v>
      </c>
      <c r="I142" s="178"/>
      <c r="J142" s="177">
        <f>ROUND((ROUND(I142,2))*(ROUND(H142,2)),2)</f>
        <v>0</v>
      </c>
      <c r="K142" s="175" t="s">
        <v>151</v>
      </c>
      <c r="L142" s="39"/>
      <c r="M142" s="179" t="s">
        <v>18</v>
      </c>
      <c r="N142" s="180" t="s">
        <v>45</v>
      </c>
      <c r="O142" s="64"/>
      <c r="P142" s="181">
        <f>O142*H142</f>
        <v>0</v>
      </c>
      <c r="Q142" s="181">
        <v>2.9770000000000001E-2</v>
      </c>
      <c r="R142" s="181">
        <f>Q142*H142</f>
        <v>0.16433039999999999</v>
      </c>
      <c r="S142" s="181">
        <v>2.5999999999999999E-2</v>
      </c>
      <c r="T142" s="182">
        <f>S142*H142</f>
        <v>0.14351999999999998</v>
      </c>
      <c r="U142" s="34"/>
      <c r="V142" s="34"/>
      <c r="W142" s="34"/>
      <c r="X142" s="34"/>
      <c r="Y142" s="34"/>
      <c r="Z142" s="34"/>
      <c r="AA142" s="34"/>
      <c r="AB142" s="34"/>
      <c r="AC142" s="34"/>
      <c r="AD142" s="34"/>
      <c r="AE142" s="34"/>
      <c r="AR142" s="183" t="s">
        <v>152</v>
      </c>
      <c r="AT142" s="183" t="s">
        <v>147</v>
      </c>
      <c r="AU142" s="183" t="s">
        <v>84</v>
      </c>
      <c r="AY142" s="17" t="s">
        <v>144</v>
      </c>
      <c r="BE142" s="184">
        <f>IF(N142="základní",J142,0)</f>
        <v>0</v>
      </c>
      <c r="BF142" s="184">
        <f>IF(N142="snížená",J142,0)</f>
        <v>0</v>
      </c>
      <c r="BG142" s="184">
        <f>IF(N142="zákl. přenesená",J142,0)</f>
        <v>0</v>
      </c>
      <c r="BH142" s="184">
        <f>IF(N142="sníž. přenesená",J142,0)</f>
        <v>0</v>
      </c>
      <c r="BI142" s="184">
        <f>IF(N142="nulová",J142,0)</f>
        <v>0</v>
      </c>
      <c r="BJ142" s="17" t="s">
        <v>82</v>
      </c>
      <c r="BK142" s="184">
        <f>ROUND((ROUND(I142,2))*(ROUND(H142,2)),2)</f>
        <v>0</v>
      </c>
      <c r="BL142" s="17" t="s">
        <v>152</v>
      </c>
      <c r="BM142" s="183" t="s">
        <v>216</v>
      </c>
    </row>
    <row r="143" spans="1:65" s="2" customFormat="1">
      <c r="A143" s="34"/>
      <c r="B143" s="35"/>
      <c r="C143" s="36"/>
      <c r="D143" s="185" t="s">
        <v>154</v>
      </c>
      <c r="E143" s="36"/>
      <c r="F143" s="186" t="s">
        <v>217</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154</v>
      </c>
      <c r="AU143" s="17" t="s">
        <v>84</v>
      </c>
    </row>
    <row r="144" spans="1:65" s="13" customFormat="1">
      <c r="B144" s="190"/>
      <c r="C144" s="191"/>
      <c r="D144" s="192" t="s">
        <v>156</v>
      </c>
      <c r="E144" s="193" t="s">
        <v>18</v>
      </c>
      <c r="F144" s="194" t="s">
        <v>218</v>
      </c>
      <c r="G144" s="191"/>
      <c r="H144" s="195">
        <v>5.52</v>
      </c>
      <c r="I144" s="196"/>
      <c r="J144" s="191"/>
      <c r="K144" s="191"/>
      <c r="L144" s="197"/>
      <c r="M144" s="198"/>
      <c r="N144" s="199"/>
      <c r="O144" s="199"/>
      <c r="P144" s="199"/>
      <c r="Q144" s="199"/>
      <c r="R144" s="199"/>
      <c r="S144" s="199"/>
      <c r="T144" s="200"/>
      <c r="AT144" s="201" t="s">
        <v>156</v>
      </c>
      <c r="AU144" s="201" t="s">
        <v>84</v>
      </c>
      <c r="AV144" s="13" t="s">
        <v>84</v>
      </c>
      <c r="AW144" s="13" t="s">
        <v>36</v>
      </c>
      <c r="AX144" s="13" t="s">
        <v>82</v>
      </c>
      <c r="AY144" s="201" t="s">
        <v>144</v>
      </c>
    </row>
    <row r="145" spans="1:65" s="2" customFormat="1" ht="37.9" customHeight="1">
      <c r="A145" s="34"/>
      <c r="B145" s="35"/>
      <c r="C145" s="173" t="s">
        <v>219</v>
      </c>
      <c r="D145" s="173" t="s">
        <v>147</v>
      </c>
      <c r="E145" s="174" t="s">
        <v>220</v>
      </c>
      <c r="F145" s="175" t="s">
        <v>221</v>
      </c>
      <c r="G145" s="176" t="s">
        <v>168</v>
      </c>
      <c r="H145" s="177">
        <v>352</v>
      </c>
      <c r="I145" s="178"/>
      <c r="J145" s="177">
        <f>ROUND((ROUND(I145,2))*(ROUND(H145,2)),2)</f>
        <v>0</v>
      </c>
      <c r="K145" s="175" t="s">
        <v>151</v>
      </c>
      <c r="L145" s="39"/>
      <c r="M145" s="179" t="s">
        <v>18</v>
      </c>
      <c r="N145" s="180" t="s">
        <v>45</v>
      </c>
      <c r="O145" s="64"/>
      <c r="P145" s="181">
        <f>O145*H145</f>
        <v>0</v>
      </c>
      <c r="Q145" s="181">
        <v>2.2000000000000001E-4</v>
      </c>
      <c r="R145" s="181">
        <f>Q145*H145</f>
        <v>7.7440000000000009E-2</v>
      </c>
      <c r="S145" s="181">
        <v>2E-3</v>
      </c>
      <c r="T145" s="182">
        <f>S145*H145</f>
        <v>0.70399999999999996</v>
      </c>
      <c r="U145" s="34"/>
      <c r="V145" s="34"/>
      <c r="W145" s="34"/>
      <c r="X145" s="34"/>
      <c r="Y145" s="34"/>
      <c r="Z145" s="34"/>
      <c r="AA145" s="34"/>
      <c r="AB145" s="34"/>
      <c r="AC145" s="34"/>
      <c r="AD145" s="34"/>
      <c r="AE145" s="34"/>
      <c r="AR145" s="183" t="s">
        <v>152</v>
      </c>
      <c r="AT145" s="183" t="s">
        <v>147</v>
      </c>
      <c r="AU145" s="183" t="s">
        <v>84</v>
      </c>
      <c r="AY145" s="17" t="s">
        <v>144</v>
      </c>
      <c r="BE145" s="184">
        <f>IF(N145="základní",J145,0)</f>
        <v>0</v>
      </c>
      <c r="BF145" s="184">
        <f>IF(N145="snížená",J145,0)</f>
        <v>0</v>
      </c>
      <c r="BG145" s="184">
        <f>IF(N145="zákl. přenesená",J145,0)</f>
        <v>0</v>
      </c>
      <c r="BH145" s="184">
        <f>IF(N145="sníž. přenesená",J145,0)</f>
        <v>0</v>
      </c>
      <c r="BI145" s="184">
        <f>IF(N145="nulová",J145,0)</f>
        <v>0</v>
      </c>
      <c r="BJ145" s="17" t="s">
        <v>82</v>
      </c>
      <c r="BK145" s="184">
        <f>ROUND((ROUND(I145,2))*(ROUND(H145,2)),2)</f>
        <v>0</v>
      </c>
      <c r="BL145" s="17" t="s">
        <v>152</v>
      </c>
      <c r="BM145" s="183" t="s">
        <v>222</v>
      </c>
    </row>
    <row r="146" spans="1:65" s="2" customFormat="1">
      <c r="A146" s="34"/>
      <c r="B146" s="35"/>
      <c r="C146" s="36"/>
      <c r="D146" s="185" t="s">
        <v>154</v>
      </c>
      <c r="E146" s="36"/>
      <c r="F146" s="186" t="s">
        <v>223</v>
      </c>
      <c r="G146" s="36"/>
      <c r="H146" s="36"/>
      <c r="I146" s="187"/>
      <c r="J146" s="36"/>
      <c r="K146" s="36"/>
      <c r="L146" s="39"/>
      <c r="M146" s="188"/>
      <c r="N146" s="189"/>
      <c r="O146" s="64"/>
      <c r="P146" s="64"/>
      <c r="Q146" s="64"/>
      <c r="R146" s="64"/>
      <c r="S146" s="64"/>
      <c r="T146" s="65"/>
      <c r="U146" s="34"/>
      <c r="V146" s="34"/>
      <c r="W146" s="34"/>
      <c r="X146" s="34"/>
      <c r="Y146" s="34"/>
      <c r="Z146" s="34"/>
      <c r="AA146" s="34"/>
      <c r="AB146" s="34"/>
      <c r="AC146" s="34"/>
      <c r="AD146" s="34"/>
      <c r="AE146" s="34"/>
      <c r="AT146" s="17" t="s">
        <v>154</v>
      </c>
      <c r="AU146" s="17" t="s">
        <v>84</v>
      </c>
    </row>
    <row r="147" spans="1:65" s="13" customFormat="1">
      <c r="B147" s="190"/>
      <c r="C147" s="191"/>
      <c r="D147" s="192" t="s">
        <v>156</v>
      </c>
      <c r="E147" s="193" t="s">
        <v>18</v>
      </c>
      <c r="F147" s="194" t="s">
        <v>224</v>
      </c>
      <c r="G147" s="191"/>
      <c r="H147" s="195">
        <v>60</v>
      </c>
      <c r="I147" s="196"/>
      <c r="J147" s="191"/>
      <c r="K147" s="191"/>
      <c r="L147" s="197"/>
      <c r="M147" s="198"/>
      <c r="N147" s="199"/>
      <c r="O147" s="199"/>
      <c r="P147" s="199"/>
      <c r="Q147" s="199"/>
      <c r="R147" s="199"/>
      <c r="S147" s="199"/>
      <c r="T147" s="200"/>
      <c r="AT147" s="201" t="s">
        <v>156</v>
      </c>
      <c r="AU147" s="201" t="s">
        <v>84</v>
      </c>
      <c r="AV147" s="13" t="s">
        <v>84</v>
      </c>
      <c r="AW147" s="13" t="s">
        <v>36</v>
      </c>
      <c r="AX147" s="13" t="s">
        <v>74</v>
      </c>
      <c r="AY147" s="201" t="s">
        <v>144</v>
      </c>
    </row>
    <row r="148" spans="1:65" s="13" customFormat="1">
      <c r="B148" s="190"/>
      <c r="C148" s="191"/>
      <c r="D148" s="192" t="s">
        <v>156</v>
      </c>
      <c r="E148" s="193" t="s">
        <v>18</v>
      </c>
      <c r="F148" s="194" t="s">
        <v>225</v>
      </c>
      <c r="G148" s="191"/>
      <c r="H148" s="195">
        <v>56</v>
      </c>
      <c r="I148" s="196"/>
      <c r="J148" s="191"/>
      <c r="K148" s="191"/>
      <c r="L148" s="197"/>
      <c r="M148" s="198"/>
      <c r="N148" s="199"/>
      <c r="O148" s="199"/>
      <c r="P148" s="199"/>
      <c r="Q148" s="199"/>
      <c r="R148" s="199"/>
      <c r="S148" s="199"/>
      <c r="T148" s="200"/>
      <c r="AT148" s="201" t="s">
        <v>156</v>
      </c>
      <c r="AU148" s="201" t="s">
        <v>84</v>
      </c>
      <c r="AV148" s="13" t="s">
        <v>84</v>
      </c>
      <c r="AW148" s="13" t="s">
        <v>36</v>
      </c>
      <c r="AX148" s="13" t="s">
        <v>74</v>
      </c>
      <c r="AY148" s="201" t="s">
        <v>144</v>
      </c>
    </row>
    <row r="149" spans="1:65" s="13" customFormat="1">
      <c r="B149" s="190"/>
      <c r="C149" s="191"/>
      <c r="D149" s="192" t="s">
        <v>156</v>
      </c>
      <c r="E149" s="193" t="s">
        <v>18</v>
      </c>
      <c r="F149" s="194" t="s">
        <v>226</v>
      </c>
      <c r="G149" s="191"/>
      <c r="H149" s="195">
        <v>74</v>
      </c>
      <c r="I149" s="196"/>
      <c r="J149" s="191"/>
      <c r="K149" s="191"/>
      <c r="L149" s="197"/>
      <c r="M149" s="198"/>
      <c r="N149" s="199"/>
      <c r="O149" s="199"/>
      <c r="P149" s="199"/>
      <c r="Q149" s="199"/>
      <c r="R149" s="199"/>
      <c r="S149" s="199"/>
      <c r="T149" s="200"/>
      <c r="AT149" s="201" t="s">
        <v>156</v>
      </c>
      <c r="AU149" s="201" t="s">
        <v>84</v>
      </c>
      <c r="AV149" s="13" t="s">
        <v>84</v>
      </c>
      <c r="AW149" s="13" t="s">
        <v>36</v>
      </c>
      <c r="AX149" s="13" t="s">
        <v>74</v>
      </c>
      <c r="AY149" s="201" t="s">
        <v>144</v>
      </c>
    </row>
    <row r="150" spans="1:65" s="13" customFormat="1">
      <c r="B150" s="190"/>
      <c r="C150" s="191"/>
      <c r="D150" s="192" t="s">
        <v>156</v>
      </c>
      <c r="E150" s="193" t="s">
        <v>18</v>
      </c>
      <c r="F150" s="194" t="s">
        <v>227</v>
      </c>
      <c r="G150" s="191"/>
      <c r="H150" s="195">
        <v>38</v>
      </c>
      <c r="I150" s="196"/>
      <c r="J150" s="191"/>
      <c r="K150" s="191"/>
      <c r="L150" s="197"/>
      <c r="M150" s="198"/>
      <c r="N150" s="199"/>
      <c r="O150" s="199"/>
      <c r="P150" s="199"/>
      <c r="Q150" s="199"/>
      <c r="R150" s="199"/>
      <c r="S150" s="199"/>
      <c r="T150" s="200"/>
      <c r="AT150" s="201" t="s">
        <v>156</v>
      </c>
      <c r="AU150" s="201" t="s">
        <v>84</v>
      </c>
      <c r="AV150" s="13" t="s">
        <v>84</v>
      </c>
      <c r="AW150" s="13" t="s">
        <v>36</v>
      </c>
      <c r="AX150" s="13" t="s">
        <v>74</v>
      </c>
      <c r="AY150" s="201" t="s">
        <v>144</v>
      </c>
    </row>
    <row r="151" spans="1:65" s="15" customFormat="1">
      <c r="B151" s="213"/>
      <c r="C151" s="214"/>
      <c r="D151" s="192" t="s">
        <v>156</v>
      </c>
      <c r="E151" s="215" t="s">
        <v>18</v>
      </c>
      <c r="F151" s="216" t="s">
        <v>228</v>
      </c>
      <c r="G151" s="214"/>
      <c r="H151" s="217">
        <v>228</v>
      </c>
      <c r="I151" s="218"/>
      <c r="J151" s="214"/>
      <c r="K151" s="214"/>
      <c r="L151" s="219"/>
      <c r="M151" s="220"/>
      <c r="N151" s="221"/>
      <c r="O151" s="221"/>
      <c r="P151" s="221"/>
      <c r="Q151" s="221"/>
      <c r="R151" s="221"/>
      <c r="S151" s="221"/>
      <c r="T151" s="222"/>
      <c r="AT151" s="223" t="s">
        <v>156</v>
      </c>
      <c r="AU151" s="223" t="s">
        <v>84</v>
      </c>
      <c r="AV151" s="15" t="s">
        <v>145</v>
      </c>
      <c r="AW151" s="15" t="s">
        <v>36</v>
      </c>
      <c r="AX151" s="15" t="s">
        <v>74</v>
      </c>
      <c r="AY151" s="223" t="s">
        <v>144</v>
      </c>
    </row>
    <row r="152" spans="1:65" s="13" customFormat="1">
      <c r="B152" s="190"/>
      <c r="C152" s="191"/>
      <c r="D152" s="192" t="s">
        <v>156</v>
      </c>
      <c r="E152" s="193" t="s">
        <v>18</v>
      </c>
      <c r="F152" s="194" t="s">
        <v>229</v>
      </c>
      <c r="G152" s="191"/>
      <c r="H152" s="195">
        <v>124</v>
      </c>
      <c r="I152" s="196"/>
      <c r="J152" s="191"/>
      <c r="K152" s="191"/>
      <c r="L152" s="197"/>
      <c r="M152" s="198"/>
      <c r="N152" s="199"/>
      <c r="O152" s="199"/>
      <c r="P152" s="199"/>
      <c r="Q152" s="199"/>
      <c r="R152" s="199"/>
      <c r="S152" s="199"/>
      <c r="T152" s="200"/>
      <c r="AT152" s="201" t="s">
        <v>156</v>
      </c>
      <c r="AU152" s="201" t="s">
        <v>84</v>
      </c>
      <c r="AV152" s="13" t="s">
        <v>84</v>
      </c>
      <c r="AW152" s="13" t="s">
        <v>36</v>
      </c>
      <c r="AX152" s="13" t="s">
        <v>74</v>
      </c>
      <c r="AY152" s="201" t="s">
        <v>144</v>
      </c>
    </row>
    <row r="153" spans="1:65" s="14" customFormat="1">
      <c r="B153" s="202"/>
      <c r="C153" s="203"/>
      <c r="D153" s="192" t="s">
        <v>156</v>
      </c>
      <c r="E153" s="204" t="s">
        <v>18</v>
      </c>
      <c r="F153" s="205" t="s">
        <v>165</v>
      </c>
      <c r="G153" s="203"/>
      <c r="H153" s="206">
        <v>352</v>
      </c>
      <c r="I153" s="207"/>
      <c r="J153" s="203"/>
      <c r="K153" s="203"/>
      <c r="L153" s="208"/>
      <c r="M153" s="209"/>
      <c r="N153" s="210"/>
      <c r="O153" s="210"/>
      <c r="P153" s="210"/>
      <c r="Q153" s="210"/>
      <c r="R153" s="210"/>
      <c r="S153" s="210"/>
      <c r="T153" s="211"/>
      <c r="AT153" s="212" t="s">
        <v>156</v>
      </c>
      <c r="AU153" s="212" t="s">
        <v>84</v>
      </c>
      <c r="AV153" s="14" t="s">
        <v>152</v>
      </c>
      <c r="AW153" s="14" t="s">
        <v>36</v>
      </c>
      <c r="AX153" s="14" t="s">
        <v>82</v>
      </c>
      <c r="AY153" s="212" t="s">
        <v>144</v>
      </c>
    </row>
    <row r="154" spans="1:65" s="2" customFormat="1" ht="37.9" customHeight="1">
      <c r="A154" s="34"/>
      <c r="B154" s="35"/>
      <c r="C154" s="173" t="s">
        <v>230</v>
      </c>
      <c r="D154" s="173" t="s">
        <v>147</v>
      </c>
      <c r="E154" s="174" t="s">
        <v>231</v>
      </c>
      <c r="F154" s="175" t="s">
        <v>232</v>
      </c>
      <c r="G154" s="176" t="s">
        <v>150</v>
      </c>
      <c r="H154" s="177">
        <v>4</v>
      </c>
      <c r="I154" s="178"/>
      <c r="J154" s="177">
        <f>ROUND((ROUND(I154,2))*(ROUND(H154,2)),2)</f>
        <v>0</v>
      </c>
      <c r="K154" s="175" t="s">
        <v>151</v>
      </c>
      <c r="L154" s="39"/>
      <c r="M154" s="179" t="s">
        <v>18</v>
      </c>
      <c r="N154" s="180" t="s">
        <v>45</v>
      </c>
      <c r="O154" s="64"/>
      <c r="P154" s="181">
        <f>O154*H154</f>
        <v>0</v>
      </c>
      <c r="Q154" s="181">
        <v>0</v>
      </c>
      <c r="R154" s="181">
        <f>Q154*H154</f>
        <v>0</v>
      </c>
      <c r="S154" s="181">
        <v>0</v>
      </c>
      <c r="T154" s="182">
        <f>S154*H154</f>
        <v>0</v>
      </c>
      <c r="U154" s="34"/>
      <c r="V154" s="34"/>
      <c r="W154" s="34"/>
      <c r="X154" s="34"/>
      <c r="Y154" s="34"/>
      <c r="Z154" s="34"/>
      <c r="AA154" s="34"/>
      <c r="AB154" s="34"/>
      <c r="AC154" s="34"/>
      <c r="AD154" s="34"/>
      <c r="AE154" s="34"/>
      <c r="AR154" s="183" t="s">
        <v>152</v>
      </c>
      <c r="AT154" s="183" t="s">
        <v>147</v>
      </c>
      <c r="AU154" s="183" t="s">
        <v>84</v>
      </c>
      <c r="AY154" s="17" t="s">
        <v>144</v>
      </c>
      <c r="BE154" s="184">
        <f>IF(N154="základní",J154,0)</f>
        <v>0</v>
      </c>
      <c r="BF154" s="184">
        <f>IF(N154="snížená",J154,0)</f>
        <v>0</v>
      </c>
      <c r="BG154" s="184">
        <f>IF(N154="zákl. přenesená",J154,0)</f>
        <v>0</v>
      </c>
      <c r="BH154" s="184">
        <f>IF(N154="sníž. přenesená",J154,0)</f>
        <v>0</v>
      </c>
      <c r="BI154" s="184">
        <f>IF(N154="nulová",J154,0)</f>
        <v>0</v>
      </c>
      <c r="BJ154" s="17" t="s">
        <v>82</v>
      </c>
      <c r="BK154" s="184">
        <f>ROUND((ROUND(I154,2))*(ROUND(H154,2)),2)</f>
        <v>0</v>
      </c>
      <c r="BL154" s="17" t="s">
        <v>152</v>
      </c>
      <c r="BM154" s="183" t="s">
        <v>233</v>
      </c>
    </row>
    <row r="155" spans="1:65" s="2" customFormat="1">
      <c r="A155" s="34"/>
      <c r="B155" s="35"/>
      <c r="C155" s="36"/>
      <c r="D155" s="185" t="s">
        <v>154</v>
      </c>
      <c r="E155" s="36"/>
      <c r="F155" s="186" t="s">
        <v>234</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154</v>
      </c>
      <c r="AU155" s="17" t="s">
        <v>84</v>
      </c>
    </row>
    <row r="156" spans="1:65" s="13" customFormat="1">
      <c r="B156" s="190"/>
      <c r="C156" s="191"/>
      <c r="D156" s="192" t="s">
        <v>156</v>
      </c>
      <c r="E156" s="193" t="s">
        <v>18</v>
      </c>
      <c r="F156" s="194" t="s">
        <v>235</v>
      </c>
      <c r="G156" s="191"/>
      <c r="H156" s="195">
        <v>1</v>
      </c>
      <c r="I156" s="196"/>
      <c r="J156" s="191"/>
      <c r="K156" s="191"/>
      <c r="L156" s="197"/>
      <c r="M156" s="198"/>
      <c r="N156" s="199"/>
      <c r="O156" s="199"/>
      <c r="P156" s="199"/>
      <c r="Q156" s="199"/>
      <c r="R156" s="199"/>
      <c r="S156" s="199"/>
      <c r="T156" s="200"/>
      <c r="AT156" s="201" t="s">
        <v>156</v>
      </c>
      <c r="AU156" s="201" t="s">
        <v>84</v>
      </c>
      <c r="AV156" s="13" t="s">
        <v>84</v>
      </c>
      <c r="AW156" s="13" t="s">
        <v>36</v>
      </c>
      <c r="AX156" s="13" t="s">
        <v>74</v>
      </c>
      <c r="AY156" s="201" t="s">
        <v>144</v>
      </c>
    </row>
    <row r="157" spans="1:65" s="13" customFormat="1">
      <c r="B157" s="190"/>
      <c r="C157" s="191"/>
      <c r="D157" s="192" t="s">
        <v>156</v>
      </c>
      <c r="E157" s="193" t="s">
        <v>18</v>
      </c>
      <c r="F157" s="194" t="s">
        <v>236</v>
      </c>
      <c r="G157" s="191"/>
      <c r="H157" s="195">
        <v>1</v>
      </c>
      <c r="I157" s="196"/>
      <c r="J157" s="191"/>
      <c r="K157" s="191"/>
      <c r="L157" s="197"/>
      <c r="M157" s="198"/>
      <c r="N157" s="199"/>
      <c r="O157" s="199"/>
      <c r="P157" s="199"/>
      <c r="Q157" s="199"/>
      <c r="R157" s="199"/>
      <c r="S157" s="199"/>
      <c r="T157" s="200"/>
      <c r="AT157" s="201" t="s">
        <v>156</v>
      </c>
      <c r="AU157" s="201" t="s">
        <v>84</v>
      </c>
      <c r="AV157" s="13" t="s">
        <v>84</v>
      </c>
      <c r="AW157" s="13" t="s">
        <v>36</v>
      </c>
      <c r="AX157" s="13" t="s">
        <v>74</v>
      </c>
      <c r="AY157" s="201" t="s">
        <v>144</v>
      </c>
    </row>
    <row r="158" spans="1:65" s="13" customFormat="1">
      <c r="B158" s="190"/>
      <c r="C158" s="191"/>
      <c r="D158" s="192" t="s">
        <v>156</v>
      </c>
      <c r="E158" s="193" t="s">
        <v>18</v>
      </c>
      <c r="F158" s="194" t="s">
        <v>237</v>
      </c>
      <c r="G158" s="191"/>
      <c r="H158" s="195">
        <v>2</v>
      </c>
      <c r="I158" s="196"/>
      <c r="J158" s="191"/>
      <c r="K158" s="191"/>
      <c r="L158" s="197"/>
      <c r="M158" s="198"/>
      <c r="N158" s="199"/>
      <c r="O158" s="199"/>
      <c r="P158" s="199"/>
      <c r="Q158" s="199"/>
      <c r="R158" s="199"/>
      <c r="S158" s="199"/>
      <c r="T158" s="200"/>
      <c r="AT158" s="201" t="s">
        <v>156</v>
      </c>
      <c r="AU158" s="201" t="s">
        <v>84</v>
      </c>
      <c r="AV158" s="13" t="s">
        <v>84</v>
      </c>
      <c r="AW158" s="13" t="s">
        <v>36</v>
      </c>
      <c r="AX158" s="13" t="s">
        <v>74</v>
      </c>
      <c r="AY158" s="201" t="s">
        <v>144</v>
      </c>
    </row>
    <row r="159" spans="1:65" s="14" customFormat="1">
      <c r="B159" s="202"/>
      <c r="C159" s="203"/>
      <c r="D159" s="192" t="s">
        <v>156</v>
      </c>
      <c r="E159" s="204" t="s">
        <v>18</v>
      </c>
      <c r="F159" s="205" t="s">
        <v>165</v>
      </c>
      <c r="G159" s="203"/>
      <c r="H159" s="206">
        <v>4</v>
      </c>
      <c r="I159" s="207"/>
      <c r="J159" s="203"/>
      <c r="K159" s="203"/>
      <c r="L159" s="208"/>
      <c r="M159" s="209"/>
      <c r="N159" s="210"/>
      <c r="O159" s="210"/>
      <c r="P159" s="210"/>
      <c r="Q159" s="210"/>
      <c r="R159" s="210"/>
      <c r="S159" s="210"/>
      <c r="T159" s="211"/>
      <c r="AT159" s="212" t="s">
        <v>156</v>
      </c>
      <c r="AU159" s="212" t="s">
        <v>84</v>
      </c>
      <c r="AV159" s="14" t="s">
        <v>152</v>
      </c>
      <c r="AW159" s="14" t="s">
        <v>36</v>
      </c>
      <c r="AX159" s="14" t="s">
        <v>82</v>
      </c>
      <c r="AY159" s="212" t="s">
        <v>144</v>
      </c>
    </row>
    <row r="160" spans="1:65" s="2" customFormat="1" ht="37.9" customHeight="1">
      <c r="A160" s="34"/>
      <c r="B160" s="35"/>
      <c r="C160" s="224" t="s">
        <v>238</v>
      </c>
      <c r="D160" s="224" t="s">
        <v>239</v>
      </c>
      <c r="E160" s="225" t="s">
        <v>240</v>
      </c>
      <c r="F160" s="226" t="s">
        <v>241</v>
      </c>
      <c r="G160" s="227" t="s">
        <v>150</v>
      </c>
      <c r="H160" s="228">
        <v>4</v>
      </c>
      <c r="I160" s="229"/>
      <c r="J160" s="228">
        <f>ROUND((ROUND(I160,2))*(ROUND(H160,2)),2)</f>
        <v>0</v>
      </c>
      <c r="K160" s="226" t="s">
        <v>151</v>
      </c>
      <c r="L160" s="230"/>
      <c r="M160" s="231" t="s">
        <v>18</v>
      </c>
      <c r="N160" s="232" t="s">
        <v>45</v>
      </c>
      <c r="O160" s="64"/>
      <c r="P160" s="181">
        <f>O160*H160</f>
        <v>0</v>
      </c>
      <c r="Q160" s="181">
        <v>0</v>
      </c>
      <c r="R160" s="181">
        <f>Q160*H160</f>
        <v>0</v>
      </c>
      <c r="S160" s="181">
        <v>0</v>
      </c>
      <c r="T160" s="182">
        <f>S160*H160</f>
        <v>0</v>
      </c>
      <c r="U160" s="34"/>
      <c r="V160" s="34"/>
      <c r="W160" s="34"/>
      <c r="X160" s="34"/>
      <c r="Y160" s="34"/>
      <c r="Z160" s="34"/>
      <c r="AA160" s="34"/>
      <c r="AB160" s="34"/>
      <c r="AC160" s="34"/>
      <c r="AD160" s="34"/>
      <c r="AE160" s="34"/>
      <c r="AR160" s="183" t="s">
        <v>201</v>
      </c>
      <c r="AT160" s="183" t="s">
        <v>239</v>
      </c>
      <c r="AU160" s="183" t="s">
        <v>84</v>
      </c>
      <c r="AY160" s="17" t="s">
        <v>144</v>
      </c>
      <c r="BE160" s="184">
        <f>IF(N160="základní",J160,0)</f>
        <v>0</v>
      </c>
      <c r="BF160" s="184">
        <f>IF(N160="snížená",J160,0)</f>
        <v>0</v>
      </c>
      <c r="BG160" s="184">
        <f>IF(N160="zákl. přenesená",J160,0)</f>
        <v>0</v>
      </c>
      <c r="BH160" s="184">
        <f>IF(N160="sníž. přenesená",J160,0)</f>
        <v>0</v>
      </c>
      <c r="BI160" s="184">
        <f>IF(N160="nulová",J160,0)</f>
        <v>0</v>
      </c>
      <c r="BJ160" s="17" t="s">
        <v>82</v>
      </c>
      <c r="BK160" s="184">
        <f>ROUND((ROUND(I160,2))*(ROUND(H160,2)),2)</f>
        <v>0</v>
      </c>
      <c r="BL160" s="17" t="s">
        <v>152</v>
      </c>
      <c r="BM160" s="183" t="s">
        <v>242</v>
      </c>
    </row>
    <row r="161" spans="1:65" s="12" customFormat="1" ht="22.9" customHeight="1">
      <c r="B161" s="157"/>
      <c r="C161" s="158"/>
      <c r="D161" s="159" t="s">
        <v>73</v>
      </c>
      <c r="E161" s="171" t="s">
        <v>206</v>
      </c>
      <c r="F161" s="171" t="s">
        <v>243</v>
      </c>
      <c r="G161" s="158"/>
      <c r="H161" s="158"/>
      <c r="I161" s="161"/>
      <c r="J161" s="172">
        <f>BK161</f>
        <v>0</v>
      </c>
      <c r="K161" s="158"/>
      <c r="L161" s="163"/>
      <c r="M161" s="164"/>
      <c r="N161" s="165"/>
      <c r="O161" s="165"/>
      <c r="P161" s="166">
        <f>SUM(P162:P201)</f>
        <v>0</v>
      </c>
      <c r="Q161" s="165"/>
      <c r="R161" s="166">
        <f>SUM(R162:R201)</f>
        <v>6.4964999999999988E-3</v>
      </c>
      <c r="S161" s="165"/>
      <c r="T161" s="167">
        <f>SUM(T162:T201)</f>
        <v>2.4855299999999998</v>
      </c>
      <c r="AR161" s="168" t="s">
        <v>82</v>
      </c>
      <c r="AT161" s="169" t="s">
        <v>73</v>
      </c>
      <c r="AU161" s="169" t="s">
        <v>82</v>
      </c>
      <c r="AY161" s="168" t="s">
        <v>144</v>
      </c>
      <c r="BK161" s="170">
        <f>SUM(BK162:BK201)</f>
        <v>0</v>
      </c>
    </row>
    <row r="162" spans="1:65" s="2" customFormat="1" ht="24.2" customHeight="1">
      <c r="A162" s="34"/>
      <c r="B162" s="35"/>
      <c r="C162" s="173" t="s">
        <v>244</v>
      </c>
      <c r="D162" s="173" t="s">
        <v>147</v>
      </c>
      <c r="E162" s="174" t="s">
        <v>245</v>
      </c>
      <c r="F162" s="175" t="s">
        <v>246</v>
      </c>
      <c r="G162" s="176" t="s">
        <v>247</v>
      </c>
      <c r="H162" s="177">
        <v>2</v>
      </c>
      <c r="I162" s="178"/>
      <c r="J162" s="177">
        <f>ROUND((ROUND(I162,2))*(ROUND(H162,2)),2)</f>
        <v>0</v>
      </c>
      <c r="K162" s="175" t="s">
        <v>248</v>
      </c>
      <c r="L162" s="39"/>
      <c r="M162" s="179" t="s">
        <v>18</v>
      </c>
      <c r="N162" s="180" t="s">
        <v>45</v>
      </c>
      <c r="O162" s="64"/>
      <c r="P162" s="181">
        <f>O162*H162</f>
        <v>0</v>
      </c>
      <c r="Q162" s="181">
        <v>5.5999999999999995E-4</v>
      </c>
      <c r="R162" s="181">
        <f>Q162*H162</f>
        <v>1.1199999999999999E-3</v>
      </c>
      <c r="S162" s="181">
        <v>0</v>
      </c>
      <c r="T162" s="182">
        <f>S162*H162</f>
        <v>0</v>
      </c>
      <c r="U162" s="34"/>
      <c r="V162" s="34"/>
      <c r="W162" s="34"/>
      <c r="X162" s="34"/>
      <c r="Y162" s="34"/>
      <c r="Z162" s="34"/>
      <c r="AA162" s="34"/>
      <c r="AB162" s="34"/>
      <c r="AC162" s="34"/>
      <c r="AD162" s="34"/>
      <c r="AE162" s="34"/>
      <c r="AR162" s="183" t="s">
        <v>152</v>
      </c>
      <c r="AT162" s="183" t="s">
        <v>147</v>
      </c>
      <c r="AU162" s="183" t="s">
        <v>84</v>
      </c>
      <c r="AY162" s="17" t="s">
        <v>144</v>
      </c>
      <c r="BE162" s="184">
        <f>IF(N162="základní",J162,0)</f>
        <v>0</v>
      </c>
      <c r="BF162" s="184">
        <f>IF(N162="snížená",J162,0)</f>
        <v>0</v>
      </c>
      <c r="BG162" s="184">
        <f>IF(N162="zákl. přenesená",J162,0)</f>
        <v>0</v>
      </c>
      <c r="BH162" s="184">
        <f>IF(N162="sníž. přenesená",J162,0)</f>
        <v>0</v>
      </c>
      <c r="BI162" s="184">
        <f>IF(N162="nulová",J162,0)</f>
        <v>0</v>
      </c>
      <c r="BJ162" s="17" t="s">
        <v>82</v>
      </c>
      <c r="BK162" s="184">
        <f>ROUND((ROUND(I162,2))*(ROUND(H162,2)),2)</f>
        <v>0</v>
      </c>
      <c r="BL162" s="17" t="s">
        <v>152</v>
      </c>
      <c r="BM162" s="183" t="s">
        <v>249</v>
      </c>
    </row>
    <row r="163" spans="1:65" s="2" customFormat="1" ht="24.2" customHeight="1">
      <c r="A163" s="34"/>
      <c r="B163" s="35"/>
      <c r="C163" s="173" t="s">
        <v>8</v>
      </c>
      <c r="D163" s="173" t="s">
        <v>147</v>
      </c>
      <c r="E163" s="174" t="s">
        <v>250</v>
      </c>
      <c r="F163" s="175" t="s">
        <v>246</v>
      </c>
      <c r="G163" s="176" t="s">
        <v>247</v>
      </c>
      <c r="H163" s="177">
        <v>2</v>
      </c>
      <c r="I163" s="178"/>
      <c r="J163" s="177">
        <f>ROUND((ROUND(I163,2))*(ROUND(H163,2)),2)</f>
        <v>0</v>
      </c>
      <c r="K163" s="175" t="s">
        <v>248</v>
      </c>
      <c r="L163" s="39"/>
      <c r="M163" s="179" t="s">
        <v>18</v>
      </c>
      <c r="N163" s="180" t="s">
        <v>45</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152</v>
      </c>
      <c r="AT163" s="183" t="s">
        <v>147</v>
      </c>
      <c r="AU163" s="183" t="s">
        <v>84</v>
      </c>
      <c r="AY163" s="17" t="s">
        <v>144</v>
      </c>
      <c r="BE163" s="184">
        <f>IF(N163="základní",J163,0)</f>
        <v>0</v>
      </c>
      <c r="BF163" s="184">
        <f>IF(N163="snížená",J163,0)</f>
        <v>0</v>
      </c>
      <c r="BG163" s="184">
        <f>IF(N163="zákl. přenesená",J163,0)</f>
        <v>0</v>
      </c>
      <c r="BH163" s="184">
        <f>IF(N163="sníž. přenesená",J163,0)</f>
        <v>0</v>
      </c>
      <c r="BI163" s="184">
        <f>IF(N163="nulová",J163,0)</f>
        <v>0</v>
      </c>
      <c r="BJ163" s="17" t="s">
        <v>82</v>
      </c>
      <c r="BK163" s="184">
        <f>ROUND((ROUND(I163,2))*(ROUND(H163,2)),2)</f>
        <v>0</v>
      </c>
      <c r="BL163" s="17" t="s">
        <v>152</v>
      </c>
      <c r="BM163" s="183" t="s">
        <v>251</v>
      </c>
    </row>
    <row r="164" spans="1:65" s="2" customFormat="1" ht="37.9" customHeight="1">
      <c r="A164" s="34"/>
      <c r="B164" s="35"/>
      <c r="C164" s="173" t="s">
        <v>252</v>
      </c>
      <c r="D164" s="173" t="s">
        <v>147</v>
      </c>
      <c r="E164" s="174" t="s">
        <v>253</v>
      </c>
      <c r="F164" s="175" t="s">
        <v>254</v>
      </c>
      <c r="G164" s="176" t="s">
        <v>247</v>
      </c>
      <c r="H164" s="177">
        <v>2</v>
      </c>
      <c r="I164" s="178"/>
      <c r="J164" s="177">
        <f>ROUND((ROUND(I164,2))*(ROUND(H164,2)),2)</f>
        <v>0</v>
      </c>
      <c r="K164" s="175" t="s">
        <v>248</v>
      </c>
      <c r="L164" s="39"/>
      <c r="M164" s="179" t="s">
        <v>18</v>
      </c>
      <c r="N164" s="180" t="s">
        <v>45</v>
      </c>
      <c r="O164" s="64"/>
      <c r="P164" s="181">
        <f>O164*H164</f>
        <v>0</v>
      </c>
      <c r="Q164" s="181">
        <v>2.9999999999999997E-4</v>
      </c>
      <c r="R164" s="181">
        <f>Q164*H164</f>
        <v>5.9999999999999995E-4</v>
      </c>
      <c r="S164" s="181">
        <v>0</v>
      </c>
      <c r="T164" s="182">
        <f>S164*H164</f>
        <v>0</v>
      </c>
      <c r="U164" s="34"/>
      <c r="V164" s="34"/>
      <c r="W164" s="34"/>
      <c r="X164" s="34"/>
      <c r="Y164" s="34"/>
      <c r="Z164" s="34"/>
      <c r="AA164" s="34"/>
      <c r="AB164" s="34"/>
      <c r="AC164" s="34"/>
      <c r="AD164" s="34"/>
      <c r="AE164" s="34"/>
      <c r="AR164" s="183" t="s">
        <v>152</v>
      </c>
      <c r="AT164" s="183" t="s">
        <v>147</v>
      </c>
      <c r="AU164" s="183" t="s">
        <v>84</v>
      </c>
      <c r="AY164" s="17" t="s">
        <v>144</v>
      </c>
      <c r="BE164" s="184">
        <f>IF(N164="základní",J164,0)</f>
        <v>0</v>
      </c>
      <c r="BF164" s="184">
        <f>IF(N164="snížená",J164,0)</f>
        <v>0</v>
      </c>
      <c r="BG164" s="184">
        <f>IF(N164="zákl. přenesená",J164,0)</f>
        <v>0</v>
      </c>
      <c r="BH164" s="184">
        <f>IF(N164="sníž. přenesená",J164,0)</f>
        <v>0</v>
      </c>
      <c r="BI164" s="184">
        <f>IF(N164="nulová",J164,0)</f>
        <v>0</v>
      </c>
      <c r="BJ164" s="17" t="s">
        <v>82</v>
      </c>
      <c r="BK164" s="184">
        <f>ROUND((ROUND(I164,2))*(ROUND(H164,2)),2)</f>
        <v>0</v>
      </c>
      <c r="BL164" s="17" t="s">
        <v>152</v>
      </c>
      <c r="BM164" s="183" t="s">
        <v>255</v>
      </c>
    </row>
    <row r="165" spans="1:65" s="13" customFormat="1">
      <c r="B165" s="190"/>
      <c r="C165" s="191"/>
      <c r="D165" s="192" t="s">
        <v>156</v>
      </c>
      <c r="E165" s="193" t="s">
        <v>18</v>
      </c>
      <c r="F165" s="194" t="s">
        <v>256</v>
      </c>
      <c r="G165" s="191"/>
      <c r="H165" s="195">
        <v>2</v>
      </c>
      <c r="I165" s="196"/>
      <c r="J165" s="191"/>
      <c r="K165" s="191"/>
      <c r="L165" s="197"/>
      <c r="M165" s="198"/>
      <c r="N165" s="199"/>
      <c r="O165" s="199"/>
      <c r="P165" s="199"/>
      <c r="Q165" s="199"/>
      <c r="R165" s="199"/>
      <c r="S165" s="199"/>
      <c r="T165" s="200"/>
      <c r="AT165" s="201" t="s">
        <v>156</v>
      </c>
      <c r="AU165" s="201" t="s">
        <v>84</v>
      </c>
      <c r="AV165" s="13" t="s">
        <v>84</v>
      </c>
      <c r="AW165" s="13" t="s">
        <v>36</v>
      </c>
      <c r="AX165" s="13" t="s">
        <v>82</v>
      </c>
      <c r="AY165" s="201" t="s">
        <v>144</v>
      </c>
    </row>
    <row r="166" spans="1:65" s="2" customFormat="1" ht="37.9" customHeight="1">
      <c r="A166" s="34"/>
      <c r="B166" s="35"/>
      <c r="C166" s="173" t="s">
        <v>257</v>
      </c>
      <c r="D166" s="173" t="s">
        <v>147</v>
      </c>
      <c r="E166" s="174" t="s">
        <v>258</v>
      </c>
      <c r="F166" s="175" t="s">
        <v>254</v>
      </c>
      <c r="G166" s="176" t="s">
        <v>247</v>
      </c>
      <c r="H166" s="177">
        <v>2</v>
      </c>
      <c r="I166" s="178"/>
      <c r="J166" s="177">
        <f>ROUND((ROUND(I166,2))*(ROUND(H166,2)),2)</f>
        <v>0</v>
      </c>
      <c r="K166" s="175" t="s">
        <v>248</v>
      </c>
      <c r="L166" s="39"/>
      <c r="M166" s="179" t="s">
        <v>18</v>
      </c>
      <c r="N166" s="180" t="s">
        <v>45</v>
      </c>
      <c r="O166" s="64"/>
      <c r="P166" s="181">
        <f>O166*H166</f>
        <v>0</v>
      </c>
      <c r="Q166" s="181">
        <v>0</v>
      </c>
      <c r="R166" s="181">
        <f>Q166*H166</f>
        <v>0</v>
      </c>
      <c r="S166" s="181">
        <v>0</v>
      </c>
      <c r="T166" s="182">
        <f>S166*H166</f>
        <v>0</v>
      </c>
      <c r="U166" s="34"/>
      <c r="V166" s="34"/>
      <c r="W166" s="34"/>
      <c r="X166" s="34"/>
      <c r="Y166" s="34"/>
      <c r="Z166" s="34"/>
      <c r="AA166" s="34"/>
      <c r="AB166" s="34"/>
      <c r="AC166" s="34"/>
      <c r="AD166" s="34"/>
      <c r="AE166" s="34"/>
      <c r="AR166" s="183" t="s">
        <v>152</v>
      </c>
      <c r="AT166" s="183" t="s">
        <v>147</v>
      </c>
      <c r="AU166" s="183" t="s">
        <v>84</v>
      </c>
      <c r="AY166" s="17" t="s">
        <v>144</v>
      </c>
      <c r="BE166" s="184">
        <f>IF(N166="základní",J166,0)</f>
        <v>0</v>
      </c>
      <c r="BF166" s="184">
        <f>IF(N166="snížená",J166,0)</f>
        <v>0</v>
      </c>
      <c r="BG166" s="184">
        <f>IF(N166="zákl. přenesená",J166,0)</f>
        <v>0</v>
      </c>
      <c r="BH166" s="184">
        <f>IF(N166="sníž. přenesená",J166,0)</f>
        <v>0</v>
      </c>
      <c r="BI166" s="184">
        <f>IF(N166="nulová",J166,0)</f>
        <v>0</v>
      </c>
      <c r="BJ166" s="17" t="s">
        <v>82</v>
      </c>
      <c r="BK166" s="184">
        <f>ROUND((ROUND(I166,2))*(ROUND(H166,2)),2)</f>
        <v>0</v>
      </c>
      <c r="BL166" s="17" t="s">
        <v>152</v>
      </c>
      <c r="BM166" s="183" t="s">
        <v>259</v>
      </c>
    </row>
    <row r="167" spans="1:65" s="2" customFormat="1" ht="33" customHeight="1">
      <c r="A167" s="34"/>
      <c r="B167" s="35"/>
      <c r="C167" s="173" t="s">
        <v>260</v>
      </c>
      <c r="D167" s="173" t="s">
        <v>147</v>
      </c>
      <c r="E167" s="174" t="s">
        <v>261</v>
      </c>
      <c r="F167" s="175" t="s">
        <v>262</v>
      </c>
      <c r="G167" s="176" t="s">
        <v>263</v>
      </c>
      <c r="H167" s="177">
        <v>1</v>
      </c>
      <c r="I167" s="178"/>
      <c r="J167" s="177">
        <f>ROUND((ROUND(I167,2))*(ROUND(H167,2)),2)</f>
        <v>0</v>
      </c>
      <c r="K167" s="175" t="s">
        <v>248</v>
      </c>
      <c r="L167" s="39"/>
      <c r="M167" s="179" t="s">
        <v>18</v>
      </c>
      <c r="N167" s="180" t="s">
        <v>45</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152</v>
      </c>
      <c r="AT167" s="183" t="s">
        <v>147</v>
      </c>
      <c r="AU167" s="183" t="s">
        <v>84</v>
      </c>
      <c r="AY167" s="17" t="s">
        <v>144</v>
      </c>
      <c r="BE167" s="184">
        <f>IF(N167="základní",J167,0)</f>
        <v>0</v>
      </c>
      <c r="BF167" s="184">
        <f>IF(N167="snížená",J167,0)</f>
        <v>0</v>
      </c>
      <c r="BG167" s="184">
        <f>IF(N167="zákl. přenesená",J167,0)</f>
        <v>0</v>
      </c>
      <c r="BH167" s="184">
        <f>IF(N167="sníž. přenesená",J167,0)</f>
        <v>0</v>
      </c>
      <c r="BI167" s="184">
        <f>IF(N167="nulová",J167,0)</f>
        <v>0</v>
      </c>
      <c r="BJ167" s="17" t="s">
        <v>82</v>
      </c>
      <c r="BK167" s="184">
        <f>ROUND((ROUND(I167,2))*(ROUND(H167,2)),2)</f>
        <v>0</v>
      </c>
      <c r="BL167" s="17" t="s">
        <v>152</v>
      </c>
      <c r="BM167" s="183" t="s">
        <v>264</v>
      </c>
    </row>
    <row r="168" spans="1:65" s="2" customFormat="1" ht="37.9" customHeight="1">
      <c r="A168" s="34"/>
      <c r="B168" s="35"/>
      <c r="C168" s="173" t="s">
        <v>265</v>
      </c>
      <c r="D168" s="173" t="s">
        <v>147</v>
      </c>
      <c r="E168" s="174" t="s">
        <v>266</v>
      </c>
      <c r="F168" s="175" t="s">
        <v>267</v>
      </c>
      <c r="G168" s="176" t="s">
        <v>168</v>
      </c>
      <c r="H168" s="177">
        <v>25</v>
      </c>
      <c r="I168" s="178"/>
      <c r="J168" s="177">
        <f>ROUND((ROUND(I168,2))*(ROUND(H168,2)),2)</f>
        <v>0</v>
      </c>
      <c r="K168" s="175" t="s">
        <v>151</v>
      </c>
      <c r="L168" s="39"/>
      <c r="M168" s="179" t="s">
        <v>18</v>
      </c>
      <c r="N168" s="180" t="s">
        <v>45</v>
      </c>
      <c r="O168" s="64"/>
      <c r="P168" s="181">
        <f>O168*H168</f>
        <v>0</v>
      </c>
      <c r="Q168" s="181">
        <v>1.2999999999999999E-4</v>
      </c>
      <c r="R168" s="181">
        <f>Q168*H168</f>
        <v>3.2499999999999999E-3</v>
      </c>
      <c r="S168" s="181">
        <v>0</v>
      </c>
      <c r="T168" s="182">
        <f>S168*H168</f>
        <v>0</v>
      </c>
      <c r="U168" s="34"/>
      <c r="V168" s="34"/>
      <c r="W168" s="34"/>
      <c r="X168" s="34"/>
      <c r="Y168" s="34"/>
      <c r="Z168" s="34"/>
      <c r="AA168" s="34"/>
      <c r="AB168" s="34"/>
      <c r="AC168" s="34"/>
      <c r="AD168" s="34"/>
      <c r="AE168" s="34"/>
      <c r="AR168" s="183" t="s">
        <v>152</v>
      </c>
      <c r="AT168" s="183" t="s">
        <v>147</v>
      </c>
      <c r="AU168" s="183" t="s">
        <v>84</v>
      </c>
      <c r="AY168" s="17" t="s">
        <v>144</v>
      </c>
      <c r="BE168" s="184">
        <f>IF(N168="základní",J168,0)</f>
        <v>0</v>
      </c>
      <c r="BF168" s="184">
        <f>IF(N168="snížená",J168,0)</f>
        <v>0</v>
      </c>
      <c r="BG168" s="184">
        <f>IF(N168="zákl. přenesená",J168,0)</f>
        <v>0</v>
      </c>
      <c r="BH168" s="184">
        <f>IF(N168="sníž. přenesená",J168,0)</f>
        <v>0</v>
      </c>
      <c r="BI168" s="184">
        <f>IF(N168="nulová",J168,0)</f>
        <v>0</v>
      </c>
      <c r="BJ168" s="17" t="s">
        <v>82</v>
      </c>
      <c r="BK168" s="184">
        <f>ROUND((ROUND(I168,2))*(ROUND(H168,2)),2)</f>
        <v>0</v>
      </c>
      <c r="BL168" s="17" t="s">
        <v>152</v>
      </c>
      <c r="BM168" s="183" t="s">
        <v>268</v>
      </c>
    </row>
    <row r="169" spans="1:65" s="2" customFormat="1">
      <c r="A169" s="34"/>
      <c r="B169" s="35"/>
      <c r="C169" s="36"/>
      <c r="D169" s="185" t="s">
        <v>154</v>
      </c>
      <c r="E169" s="36"/>
      <c r="F169" s="186" t="s">
        <v>269</v>
      </c>
      <c r="G169" s="36"/>
      <c r="H169" s="36"/>
      <c r="I169" s="187"/>
      <c r="J169" s="36"/>
      <c r="K169" s="36"/>
      <c r="L169" s="39"/>
      <c r="M169" s="188"/>
      <c r="N169" s="189"/>
      <c r="O169" s="64"/>
      <c r="P169" s="64"/>
      <c r="Q169" s="64"/>
      <c r="R169" s="64"/>
      <c r="S169" s="64"/>
      <c r="T169" s="65"/>
      <c r="U169" s="34"/>
      <c r="V169" s="34"/>
      <c r="W169" s="34"/>
      <c r="X169" s="34"/>
      <c r="Y169" s="34"/>
      <c r="Z169" s="34"/>
      <c r="AA169" s="34"/>
      <c r="AB169" s="34"/>
      <c r="AC169" s="34"/>
      <c r="AD169" s="34"/>
      <c r="AE169" s="34"/>
      <c r="AT169" s="17" t="s">
        <v>154</v>
      </c>
      <c r="AU169" s="17" t="s">
        <v>84</v>
      </c>
    </row>
    <row r="170" spans="1:65" s="13" customFormat="1">
      <c r="B170" s="190"/>
      <c r="C170" s="191"/>
      <c r="D170" s="192" t="s">
        <v>156</v>
      </c>
      <c r="E170" s="193" t="s">
        <v>18</v>
      </c>
      <c r="F170" s="194" t="s">
        <v>270</v>
      </c>
      <c r="G170" s="191"/>
      <c r="H170" s="195">
        <v>16</v>
      </c>
      <c r="I170" s="196"/>
      <c r="J170" s="191"/>
      <c r="K170" s="191"/>
      <c r="L170" s="197"/>
      <c r="M170" s="198"/>
      <c r="N170" s="199"/>
      <c r="O170" s="199"/>
      <c r="P170" s="199"/>
      <c r="Q170" s="199"/>
      <c r="R170" s="199"/>
      <c r="S170" s="199"/>
      <c r="T170" s="200"/>
      <c r="AT170" s="201" t="s">
        <v>156</v>
      </c>
      <c r="AU170" s="201" t="s">
        <v>84</v>
      </c>
      <c r="AV170" s="13" t="s">
        <v>84</v>
      </c>
      <c r="AW170" s="13" t="s">
        <v>36</v>
      </c>
      <c r="AX170" s="13" t="s">
        <v>74</v>
      </c>
      <c r="AY170" s="201" t="s">
        <v>144</v>
      </c>
    </row>
    <row r="171" spans="1:65" s="13" customFormat="1">
      <c r="B171" s="190"/>
      <c r="C171" s="191"/>
      <c r="D171" s="192" t="s">
        <v>156</v>
      </c>
      <c r="E171" s="193" t="s">
        <v>18</v>
      </c>
      <c r="F171" s="194" t="s">
        <v>271</v>
      </c>
      <c r="G171" s="191"/>
      <c r="H171" s="195">
        <v>5</v>
      </c>
      <c r="I171" s="196"/>
      <c r="J171" s="191"/>
      <c r="K171" s="191"/>
      <c r="L171" s="197"/>
      <c r="M171" s="198"/>
      <c r="N171" s="199"/>
      <c r="O171" s="199"/>
      <c r="P171" s="199"/>
      <c r="Q171" s="199"/>
      <c r="R171" s="199"/>
      <c r="S171" s="199"/>
      <c r="T171" s="200"/>
      <c r="AT171" s="201" t="s">
        <v>156</v>
      </c>
      <c r="AU171" s="201" t="s">
        <v>84</v>
      </c>
      <c r="AV171" s="13" t="s">
        <v>84</v>
      </c>
      <c r="AW171" s="13" t="s">
        <v>36</v>
      </c>
      <c r="AX171" s="13" t="s">
        <v>74</v>
      </c>
      <c r="AY171" s="201" t="s">
        <v>144</v>
      </c>
    </row>
    <row r="172" spans="1:65" s="13" customFormat="1">
      <c r="B172" s="190"/>
      <c r="C172" s="191"/>
      <c r="D172" s="192" t="s">
        <v>156</v>
      </c>
      <c r="E172" s="193" t="s">
        <v>18</v>
      </c>
      <c r="F172" s="194" t="s">
        <v>272</v>
      </c>
      <c r="G172" s="191"/>
      <c r="H172" s="195">
        <v>4</v>
      </c>
      <c r="I172" s="196"/>
      <c r="J172" s="191"/>
      <c r="K172" s="191"/>
      <c r="L172" s="197"/>
      <c r="M172" s="198"/>
      <c r="N172" s="199"/>
      <c r="O172" s="199"/>
      <c r="P172" s="199"/>
      <c r="Q172" s="199"/>
      <c r="R172" s="199"/>
      <c r="S172" s="199"/>
      <c r="T172" s="200"/>
      <c r="AT172" s="201" t="s">
        <v>156</v>
      </c>
      <c r="AU172" s="201" t="s">
        <v>84</v>
      </c>
      <c r="AV172" s="13" t="s">
        <v>84</v>
      </c>
      <c r="AW172" s="13" t="s">
        <v>36</v>
      </c>
      <c r="AX172" s="13" t="s">
        <v>74</v>
      </c>
      <c r="AY172" s="201" t="s">
        <v>144</v>
      </c>
    </row>
    <row r="173" spans="1:65" s="14" customFormat="1">
      <c r="B173" s="202"/>
      <c r="C173" s="203"/>
      <c r="D173" s="192" t="s">
        <v>156</v>
      </c>
      <c r="E173" s="204" t="s">
        <v>18</v>
      </c>
      <c r="F173" s="205" t="s">
        <v>165</v>
      </c>
      <c r="G173" s="203"/>
      <c r="H173" s="206">
        <v>25</v>
      </c>
      <c r="I173" s="207"/>
      <c r="J173" s="203"/>
      <c r="K173" s="203"/>
      <c r="L173" s="208"/>
      <c r="M173" s="209"/>
      <c r="N173" s="210"/>
      <c r="O173" s="210"/>
      <c r="P173" s="210"/>
      <c r="Q173" s="210"/>
      <c r="R173" s="210"/>
      <c r="S173" s="210"/>
      <c r="T173" s="211"/>
      <c r="AT173" s="212" t="s">
        <v>156</v>
      </c>
      <c r="AU173" s="212" t="s">
        <v>84</v>
      </c>
      <c r="AV173" s="14" t="s">
        <v>152</v>
      </c>
      <c r="AW173" s="14" t="s">
        <v>36</v>
      </c>
      <c r="AX173" s="14" t="s">
        <v>82</v>
      </c>
      <c r="AY173" s="212" t="s">
        <v>144</v>
      </c>
    </row>
    <row r="174" spans="1:65" s="2" customFormat="1" ht="37.9" customHeight="1">
      <c r="A174" s="34"/>
      <c r="B174" s="35"/>
      <c r="C174" s="173" t="s">
        <v>273</v>
      </c>
      <c r="D174" s="173" t="s">
        <v>147</v>
      </c>
      <c r="E174" s="174" t="s">
        <v>274</v>
      </c>
      <c r="F174" s="175" t="s">
        <v>275</v>
      </c>
      <c r="G174" s="176" t="s">
        <v>168</v>
      </c>
      <c r="H174" s="177">
        <v>25</v>
      </c>
      <c r="I174" s="178"/>
      <c r="J174" s="177">
        <f>ROUND((ROUND(I174,2))*(ROUND(H174,2)),2)</f>
        <v>0</v>
      </c>
      <c r="K174" s="175" t="s">
        <v>151</v>
      </c>
      <c r="L174" s="39"/>
      <c r="M174" s="179" t="s">
        <v>18</v>
      </c>
      <c r="N174" s="180" t="s">
        <v>45</v>
      </c>
      <c r="O174" s="64"/>
      <c r="P174" s="181">
        <f>O174*H174</f>
        <v>0</v>
      </c>
      <c r="Q174" s="181">
        <v>4.0000000000000003E-5</v>
      </c>
      <c r="R174" s="181">
        <f>Q174*H174</f>
        <v>1E-3</v>
      </c>
      <c r="S174" s="181">
        <v>0</v>
      </c>
      <c r="T174" s="182">
        <f>S174*H174</f>
        <v>0</v>
      </c>
      <c r="U174" s="34"/>
      <c r="V174" s="34"/>
      <c r="W174" s="34"/>
      <c r="X174" s="34"/>
      <c r="Y174" s="34"/>
      <c r="Z174" s="34"/>
      <c r="AA174" s="34"/>
      <c r="AB174" s="34"/>
      <c r="AC174" s="34"/>
      <c r="AD174" s="34"/>
      <c r="AE174" s="34"/>
      <c r="AR174" s="183" t="s">
        <v>152</v>
      </c>
      <c r="AT174" s="183" t="s">
        <v>147</v>
      </c>
      <c r="AU174" s="183" t="s">
        <v>84</v>
      </c>
      <c r="AY174" s="17" t="s">
        <v>144</v>
      </c>
      <c r="BE174" s="184">
        <f>IF(N174="základní",J174,0)</f>
        <v>0</v>
      </c>
      <c r="BF174" s="184">
        <f>IF(N174="snížená",J174,0)</f>
        <v>0</v>
      </c>
      <c r="BG174" s="184">
        <f>IF(N174="zákl. přenesená",J174,0)</f>
        <v>0</v>
      </c>
      <c r="BH174" s="184">
        <f>IF(N174="sníž. přenesená",J174,0)</f>
        <v>0</v>
      </c>
      <c r="BI174" s="184">
        <f>IF(N174="nulová",J174,0)</f>
        <v>0</v>
      </c>
      <c r="BJ174" s="17" t="s">
        <v>82</v>
      </c>
      <c r="BK174" s="184">
        <f>ROUND((ROUND(I174,2))*(ROUND(H174,2)),2)</f>
        <v>0</v>
      </c>
      <c r="BL174" s="17" t="s">
        <v>152</v>
      </c>
      <c r="BM174" s="183" t="s">
        <v>276</v>
      </c>
    </row>
    <row r="175" spans="1:65" s="2" customFormat="1">
      <c r="A175" s="34"/>
      <c r="B175" s="35"/>
      <c r="C175" s="36"/>
      <c r="D175" s="185" t="s">
        <v>154</v>
      </c>
      <c r="E175" s="36"/>
      <c r="F175" s="186" t="s">
        <v>277</v>
      </c>
      <c r="G175" s="36"/>
      <c r="H175" s="36"/>
      <c r="I175" s="187"/>
      <c r="J175" s="36"/>
      <c r="K175" s="36"/>
      <c r="L175" s="39"/>
      <c r="M175" s="188"/>
      <c r="N175" s="189"/>
      <c r="O175" s="64"/>
      <c r="P175" s="64"/>
      <c r="Q175" s="64"/>
      <c r="R175" s="64"/>
      <c r="S175" s="64"/>
      <c r="T175" s="65"/>
      <c r="U175" s="34"/>
      <c r="V175" s="34"/>
      <c r="W175" s="34"/>
      <c r="X175" s="34"/>
      <c r="Y175" s="34"/>
      <c r="Z175" s="34"/>
      <c r="AA175" s="34"/>
      <c r="AB175" s="34"/>
      <c r="AC175" s="34"/>
      <c r="AD175" s="34"/>
      <c r="AE175" s="34"/>
      <c r="AT175" s="17" t="s">
        <v>154</v>
      </c>
      <c r="AU175" s="17" t="s">
        <v>84</v>
      </c>
    </row>
    <row r="176" spans="1:65" s="2" customFormat="1" ht="55.5" customHeight="1">
      <c r="A176" s="34"/>
      <c r="B176" s="35"/>
      <c r="C176" s="173" t="s">
        <v>7</v>
      </c>
      <c r="D176" s="173" t="s">
        <v>147</v>
      </c>
      <c r="E176" s="174" t="s">
        <v>278</v>
      </c>
      <c r="F176" s="175" t="s">
        <v>279</v>
      </c>
      <c r="G176" s="176" t="s">
        <v>150</v>
      </c>
      <c r="H176" s="177">
        <v>2</v>
      </c>
      <c r="I176" s="178"/>
      <c r="J176" s="177">
        <f>ROUND((ROUND(I176,2))*(ROUND(H176,2)),2)</f>
        <v>0</v>
      </c>
      <c r="K176" s="175" t="s">
        <v>151</v>
      </c>
      <c r="L176" s="39"/>
      <c r="M176" s="179" t="s">
        <v>18</v>
      </c>
      <c r="N176" s="180" t="s">
        <v>45</v>
      </c>
      <c r="O176" s="64"/>
      <c r="P176" s="181">
        <f>O176*H176</f>
        <v>0</v>
      </c>
      <c r="Q176" s="181">
        <v>0</v>
      </c>
      <c r="R176" s="181">
        <f>Q176*H176</f>
        <v>0</v>
      </c>
      <c r="S176" s="181">
        <v>2.5000000000000001E-2</v>
      </c>
      <c r="T176" s="182">
        <f>S176*H176</f>
        <v>0.05</v>
      </c>
      <c r="U176" s="34"/>
      <c r="V176" s="34"/>
      <c r="W176" s="34"/>
      <c r="X176" s="34"/>
      <c r="Y176" s="34"/>
      <c r="Z176" s="34"/>
      <c r="AA176" s="34"/>
      <c r="AB176" s="34"/>
      <c r="AC176" s="34"/>
      <c r="AD176" s="34"/>
      <c r="AE176" s="34"/>
      <c r="AR176" s="183" t="s">
        <v>152</v>
      </c>
      <c r="AT176" s="183" t="s">
        <v>147</v>
      </c>
      <c r="AU176" s="183" t="s">
        <v>84</v>
      </c>
      <c r="AY176" s="17" t="s">
        <v>144</v>
      </c>
      <c r="BE176" s="184">
        <f>IF(N176="základní",J176,0)</f>
        <v>0</v>
      </c>
      <c r="BF176" s="184">
        <f>IF(N176="snížená",J176,0)</f>
        <v>0</v>
      </c>
      <c r="BG176" s="184">
        <f>IF(N176="zákl. přenesená",J176,0)</f>
        <v>0</v>
      </c>
      <c r="BH176" s="184">
        <f>IF(N176="sníž. přenesená",J176,0)</f>
        <v>0</v>
      </c>
      <c r="BI176" s="184">
        <f>IF(N176="nulová",J176,0)</f>
        <v>0</v>
      </c>
      <c r="BJ176" s="17" t="s">
        <v>82</v>
      </c>
      <c r="BK176" s="184">
        <f>ROUND((ROUND(I176,2))*(ROUND(H176,2)),2)</f>
        <v>0</v>
      </c>
      <c r="BL176" s="17" t="s">
        <v>152</v>
      </c>
      <c r="BM176" s="183" t="s">
        <v>280</v>
      </c>
    </row>
    <row r="177" spans="1:65" s="2" customFormat="1">
      <c r="A177" s="34"/>
      <c r="B177" s="35"/>
      <c r="C177" s="36"/>
      <c r="D177" s="185" t="s">
        <v>154</v>
      </c>
      <c r="E177" s="36"/>
      <c r="F177" s="186" t="s">
        <v>281</v>
      </c>
      <c r="G177" s="36"/>
      <c r="H177" s="36"/>
      <c r="I177" s="187"/>
      <c r="J177" s="36"/>
      <c r="K177" s="36"/>
      <c r="L177" s="39"/>
      <c r="M177" s="188"/>
      <c r="N177" s="189"/>
      <c r="O177" s="64"/>
      <c r="P177" s="64"/>
      <c r="Q177" s="64"/>
      <c r="R177" s="64"/>
      <c r="S177" s="64"/>
      <c r="T177" s="65"/>
      <c r="U177" s="34"/>
      <c r="V177" s="34"/>
      <c r="W177" s="34"/>
      <c r="X177" s="34"/>
      <c r="Y177" s="34"/>
      <c r="Z177" s="34"/>
      <c r="AA177" s="34"/>
      <c r="AB177" s="34"/>
      <c r="AC177" s="34"/>
      <c r="AD177" s="34"/>
      <c r="AE177" s="34"/>
      <c r="AT177" s="17" t="s">
        <v>154</v>
      </c>
      <c r="AU177" s="17" t="s">
        <v>84</v>
      </c>
    </row>
    <row r="178" spans="1:65" s="13" customFormat="1">
      <c r="B178" s="190"/>
      <c r="C178" s="191"/>
      <c r="D178" s="192" t="s">
        <v>156</v>
      </c>
      <c r="E178" s="193" t="s">
        <v>18</v>
      </c>
      <c r="F178" s="194" t="s">
        <v>282</v>
      </c>
      <c r="G178" s="191"/>
      <c r="H178" s="195">
        <v>2</v>
      </c>
      <c r="I178" s="196"/>
      <c r="J178" s="191"/>
      <c r="K178" s="191"/>
      <c r="L178" s="197"/>
      <c r="M178" s="198"/>
      <c r="N178" s="199"/>
      <c r="O178" s="199"/>
      <c r="P178" s="199"/>
      <c r="Q178" s="199"/>
      <c r="R178" s="199"/>
      <c r="S178" s="199"/>
      <c r="T178" s="200"/>
      <c r="AT178" s="201" t="s">
        <v>156</v>
      </c>
      <c r="AU178" s="201" t="s">
        <v>84</v>
      </c>
      <c r="AV178" s="13" t="s">
        <v>84</v>
      </c>
      <c r="AW178" s="13" t="s">
        <v>36</v>
      </c>
      <c r="AX178" s="13" t="s">
        <v>82</v>
      </c>
      <c r="AY178" s="201" t="s">
        <v>144</v>
      </c>
    </row>
    <row r="179" spans="1:65" s="2" customFormat="1" ht="55.5" customHeight="1">
      <c r="A179" s="34"/>
      <c r="B179" s="35"/>
      <c r="C179" s="173" t="s">
        <v>283</v>
      </c>
      <c r="D179" s="173" t="s">
        <v>147</v>
      </c>
      <c r="E179" s="174" t="s">
        <v>284</v>
      </c>
      <c r="F179" s="175" t="s">
        <v>285</v>
      </c>
      <c r="G179" s="176" t="s">
        <v>150</v>
      </c>
      <c r="H179" s="177">
        <v>1</v>
      </c>
      <c r="I179" s="178"/>
      <c r="J179" s="177">
        <f>ROUND((ROUND(I179,2))*(ROUND(H179,2)),2)</f>
        <v>0</v>
      </c>
      <c r="K179" s="175" t="s">
        <v>151</v>
      </c>
      <c r="L179" s="39"/>
      <c r="M179" s="179" t="s">
        <v>18</v>
      </c>
      <c r="N179" s="180" t="s">
        <v>45</v>
      </c>
      <c r="O179" s="64"/>
      <c r="P179" s="181">
        <f>O179*H179</f>
        <v>0</v>
      </c>
      <c r="Q179" s="181">
        <v>0</v>
      </c>
      <c r="R179" s="181">
        <f>Q179*H179</f>
        <v>0</v>
      </c>
      <c r="S179" s="181">
        <v>5.3999999999999999E-2</v>
      </c>
      <c r="T179" s="182">
        <f>S179*H179</f>
        <v>5.3999999999999999E-2</v>
      </c>
      <c r="U179" s="34"/>
      <c r="V179" s="34"/>
      <c r="W179" s="34"/>
      <c r="X179" s="34"/>
      <c r="Y179" s="34"/>
      <c r="Z179" s="34"/>
      <c r="AA179" s="34"/>
      <c r="AB179" s="34"/>
      <c r="AC179" s="34"/>
      <c r="AD179" s="34"/>
      <c r="AE179" s="34"/>
      <c r="AR179" s="183" t="s">
        <v>152</v>
      </c>
      <c r="AT179" s="183" t="s">
        <v>147</v>
      </c>
      <c r="AU179" s="183" t="s">
        <v>84</v>
      </c>
      <c r="AY179" s="17" t="s">
        <v>144</v>
      </c>
      <c r="BE179" s="184">
        <f>IF(N179="základní",J179,0)</f>
        <v>0</v>
      </c>
      <c r="BF179" s="184">
        <f>IF(N179="snížená",J179,0)</f>
        <v>0</v>
      </c>
      <c r="BG179" s="184">
        <f>IF(N179="zákl. přenesená",J179,0)</f>
        <v>0</v>
      </c>
      <c r="BH179" s="184">
        <f>IF(N179="sníž. přenesená",J179,0)</f>
        <v>0</v>
      </c>
      <c r="BI179" s="184">
        <f>IF(N179="nulová",J179,0)</f>
        <v>0</v>
      </c>
      <c r="BJ179" s="17" t="s">
        <v>82</v>
      </c>
      <c r="BK179" s="184">
        <f>ROUND((ROUND(I179,2))*(ROUND(H179,2)),2)</f>
        <v>0</v>
      </c>
      <c r="BL179" s="17" t="s">
        <v>152</v>
      </c>
      <c r="BM179" s="183" t="s">
        <v>286</v>
      </c>
    </row>
    <row r="180" spans="1:65" s="2" customFormat="1">
      <c r="A180" s="34"/>
      <c r="B180" s="35"/>
      <c r="C180" s="36"/>
      <c r="D180" s="185" t="s">
        <v>154</v>
      </c>
      <c r="E180" s="36"/>
      <c r="F180" s="186" t="s">
        <v>287</v>
      </c>
      <c r="G180" s="36"/>
      <c r="H180" s="36"/>
      <c r="I180" s="187"/>
      <c r="J180" s="36"/>
      <c r="K180" s="36"/>
      <c r="L180" s="39"/>
      <c r="M180" s="188"/>
      <c r="N180" s="189"/>
      <c r="O180" s="64"/>
      <c r="P180" s="64"/>
      <c r="Q180" s="64"/>
      <c r="R180" s="64"/>
      <c r="S180" s="64"/>
      <c r="T180" s="65"/>
      <c r="U180" s="34"/>
      <c r="V180" s="34"/>
      <c r="W180" s="34"/>
      <c r="X180" s="34"/>
      <c r="Y180" s="34"/>
      <c r="Z180" s="34"/>
      <c r="AA180" s="34"/>
      <c r="AB180" s="34"/>
      <c r="AC180" s="34"/>
      <c r="AD180" s="34"/>
      <c r="AE180" s="34"/>
      <c r="AT180" s="17" t="s">
        <v>154</v>
      </c>
      <c r="AU180" s="17" t="s">
        <v>84</v>
      </c>
    </row>
    <row r="181" spans="1:65" s="13" customFormat="1">
      <c r="B181" s="190"/>
      <c r="C181" s="191"/>
      <c r="D181" s="192" t="s">
        <v>156</v>
      </c>
      <c r="E181" s="193" t="s">
        <v>18</v>
      </c>
      <c r="F181" s="194" t="s">
        <v>288</v>
      </c>
      <c r="G181" s="191"/>
      <c r="H181" s="195">
        <v>1</v>
      </c>
      <c r="I181" s="196"/>
      <c r="J181" s="191"/>
      <c r="K181" s="191"/>
      <c r="L181" s="197"/>
      <c r="M181" s="198"/>
      <c r="N181" s="199"/>
      <c r="O181" s="199"/>
      <c r="P181" s="199"/>
      <c r="Q181" s="199"/>
      <c r="R181" s="199"/>
      <c r="S181" s="199"/>
      <c r="T181" s="200"/>
      <c r="AT181" s="201" t="s">
        <v>156</v>
      </c>
      <c r="AU181" s="201" t="s">
        <v>84</v>
      </c>
      <c r="AV181" s="13" t="s">
        <v>84</v>
      </c>
      <c r="AW181" s="13" t="s">
        <v>36</v>
      </c>
      <c r="AX181" s="13" t="s">
        <v>82</v>
      </c>
      <c r="AY181" s="201" t="s">
        <v>144</v>
      </c>
    </row>
    <row r="182" spans="1:65" s="2" customFormat="1" ht="55.5" customHeight="1">
      <c r="A182" s="34"/>
      <c r="B182" s="35"/>
      <c r="C182" s="173" t="s">
        <v>289</v>
      </c>
      <c r="D182" s="173" t="s">
        <v>147</v>
      </c>
      <c r="E182" s="174" t="s">
        <v>290</v>
      </c>
      <c r="F182" s="175" t="s">
        <v>291</v>
      </c>
      <c r="G182" s="176" t="s">
        <v>150</v>
      </c>
      <c r="H182" s="177">
        <v>13</v>
      </c>
      <c r="I182" s="178"/>
      <c r="J182" s="177">
        <f>ROUND((ROUND(I182,2))*(ROUND(H182,2)),2)</f>
        <v>0</v>
      </c>
      <c r="K182" s="175" t="s">
        <v>151</v>
      </c>
      <c r="L182" s="39"/>
      <c r="M182" s="179" t="s">
        <v>18</v>
      </c>
      <c r="N182" s="180" t="s">
        <v>45</v>
      </c>
      <c r="O182" s="64"/>
      <c r="P182" s="181">
        <f>O182*H182</f>
        <v>0</v>
      </c>
      <c r="Q182" s="181">
        <v>0</v>
      </c>
      <c r="R182" s="181">
        <f>Q182*H182</f>
        <v>0</v>
      </c>
      <c r="S182" s="181">
        <v>6.9000000000000006E-2</v>
      </c>
      <c r="T182" s="182">
        <f>S182*H182</f>
        <v>0.89700000000000002</v>
      </c>
      <c r="U182" s="34"/>
      <c r="V182" s="34"/>
      <c r="W182" s="34"/>
      <c r="X182" s="34"/>
      <c r="Y182" s="34"/>
      <c r="Z182" s="34"/>
      <c r="AA182" s="34"/>
      <c r="AB182" s="34"/>
      <c r="AC182" s="34"/>
      <c r="AD182" s="34"/>
      <c r="AE182" s="34"/>
      <c r="AR182" s="183" t="s">
        <v>152</v>
      </c>
      <c r="AT182" s="183" t="s">
        <v>147</v>
      </c>
      <c r="AU182" s="183" t="s">
        <v>84</v>
      </c>
      <c r="AY182" s="17" t="s">
        <v>144</v>
      </c>
      <c r="BE182" s="184">
        <f>IF(N182="základní",J182,0)</f>
        <v>0</v>
      </c>
      <c r="BF182" s="184">
        <f>IF(N182="snížená",J182,0)</f>
        <v>0</v>
      </c>
      <c r="BG182" s="184">
        <f>IF(N182="zákl. přenesená",J182,0)</f>
        <v>0</v>
      </c>
      <c r="BH182" s="184">
        <f>IF(N182="sníž. přenesená",J182,0)</f>
        <v>0</v>
      </c>
      <c r="BI182" s="184">
        <f>IF(N182="nulová",J182,0)</f>
        <v>0</v>
      </c>
      <c r="BJ182" s="17" t="s">
        <v>82</v>
      </c>
      <c r="BK182" s="184">
        <f>ROUND((ROUND(I182,2))*(ROUND(H182,2)),2)</f>
        <v>0</v>
      </c>
      <c r="BL182" s="17" t="s">
        <v>152</v>
      </c>
      <c r="BM182" s="183" t="s">
        <v>292</v>
      </c>
    </row>
    <row r="183" spans="1:65" s="2" customFormat="1">
      <c r="A183" s="34"/>
      <c r="B183" s="35"/>
      <c r="C183" s="36"/>
      <c r="D183" s="185" t="s">
        <v>154</v>
      </c>
      <c r="E183" s="36"/>
      <c r="F183" s="186" t="s">
        <v>293</v>
      </c>
      <c r="G183" s="36"/>
      <c r="H183" s="36"/>
      <c r="I183" s="187"/>
      <c r="J183" s="36"/>
      <c r="K183" s="36"/>
      <c r="L183" s="39"/>
      <c r="M183" s="188"/>
      <c r="N183" s="189"/>
      <c r="O183" s="64"/>
      <c r="P183" s="64"/>
      <c r="Q183" s="64"/>
      <c r="R183" s="64"/>
      <c r="S183" s="64"/>
      <c r="T183" s="65"/>
      <c r="U183" s="34"/>
      <c r="V183" s="34"/>
      <c r="W183" s="34"/>
      <c r="X183" s="34"/>
      <c r="Y183" s="34"/>
      <c r="Z183" s="34"/>
      <c r="AA183" s="34"/>
      <c r="AB183" s="34"/>
      <c r="AC183" s="34"/>
      <c r="AD183" s="34"/>
      <c r="AE183" s="34"/>
      <c r="AT183" s="17" t="s">
        <v>154</v>
      </c>
      <c r="AU183" s="17" t="s">
        <v>84</v>
      </c>
    </row>
    <row r="184" spans="1:65" s="13" customFormat="1">
      <c r="B184" s="190"/>
      <c r="C184" s="191"/>
      <c r="D184" s="192" t="s">
        <v>156</v>
      </c>
      <c r="E184" s="193" t="s">
        <v>18</v>
      </c>
      <c r="F184" s="194" t="s">
        <v>163</v>
      </c>
      <c r="G184" s="191"/>
      <c r="H184" s="195">
        <v>3</v>
      </c>
      <c r="I184" s="196"/>
      <c r="J184" s="191"/>
      <c r="K184" s="191"/>
      <c r="L184" s="197"/>
      <c r="M184" s="198"/>
      <c r="N184" s="199"/>
      <c r="O184" s="199"/>
      <c r="P184" s="199"/>
      <c r="Q184" s="199"/>
      <c r="R184" s="199"/>
      <c r="S184" s="199"/>
      <c r="T184" s="200"/>
      <c r="AT184" s="201" t="s">
        <v>156</v>
      </c>
      <c r="AU184" s="201" t="s">
        <v>84</v>
      </c>
      <c r="AV184" s="13" t="s">
        <v>84</v>
      </c>
      <c r="AW184" s="13" t="s">
        <v>36</v>
      </c>
      <c r="AX184" s="13" t="s">
        <v>74</v>
      </c>
      <c r="AY184" s="201" t="s">
        <v>144</v>
      </c>
    </row>
    <row r="185" spans="1:65" s="13" customFormat="1">
      <c r="B185" s="190"/>
      <c r="C185" s="191"/>
      <c r="D185" s="192" t="s">
        <v>156</v>
      </c>
      <c r="E185" s="193" t="s">
        <v>18</v>
      </c>
      <c r="F185" s="194" t="s">
        <v>164</v>
      </c>
      <c r="G185" s="191"/>
      <c r="H185" s="195">
        <v>10</v>
      </c>
      <c r="I185" s="196"/>
      <c r="J185" s="191"/>
      <c r="K185" s="191"/>
      <c r="L185" s="197"/>
      <c r="M185" s="198"/>
      <c r="N185" s="199"/>
      <c r="O185" s="199"/>
      <c r="P185" s="199"/>
      <c r="Q185" s="199"/>
      <c r="R185" s="199"/>
      <c r="S185" s="199"/>
      <c r="T185" s="200"/>
      <c r="AT185" s="201" t="s">
        <v>156</v>
      </c>
      <c r="AU185" s="201" t="s">
        <v>84</v>
      </c>
      <c r="AV185" s="13" t="s">
        <v>84</v>
      </c>
      <c r="AW185" s="13" t="s">
        <v>36</v>
      </c>
      <c r="AX185" s="13" t="s">
        <v>74</v>
      </c>
      <c r="AY185" s="201" t="s">
        <v>144</v>
      </c>
    </row>
    <row r="186" spans="1:65" s="14" customFormat="1">
      <c r="B186" s="202"/>
      <c r="C186" s="203"/>
      <c r="D186" s="192" t="s">
        <v>156</v>
      </c>
      <c r="E186" s="204" t="s">
        <v>18</v>
      </c>
      <c r="F186" s="205" t="s">
        <v>165</v>
      </c>
      <c r="G186" s="203"/>
      <c r="H186" s="206">
        <v>13</v>
      </c>
      <c r="I186" s="207"/>
      <c r="J186" s="203"/>
      <c r="K186" s="203"/>
      <c r="L186" s="208"/>
      <c r="M186" s="209"/>
      <c r="N186" s="210"/>
      <c r="O186" s="210"/>
      <c r="P186" s="210"/>
      <c r="Q186" s="210"/>
      <c r="R186" s="210"/>
      <c r="S186" s="210"/>
      <c r="T186" s="211"/>
      <c r="AT186" s="212" t="s">
        <v>156</v>
      </c>
      <c r="AU186" s="212" t="s">
        <v>84</v>
      </c>
      <c r="AV186" s="14" t="s">
        <v>152</v>
      </c>
      <c r="AW186" s="14" t="s">
        <v>36</v>
      </c>
      <c r="AX186" s="14" t="s">
        <v>82</v>
      </c>
      <c r="AY186" s="212" t="s">
        <v>144</v>
      </c>
    </row>
    <row r="187" spans="1:65" s="2" customFormat="1" ht="55.5" customHeight="1">
      <c r="A187" s="34"/>
      <c r="B187" s="35"/>
      <c r="C187" s="173" t="s">
        <v>294</v>
      </c>
      <c r="D187" s="173" t="s">
        <v>147</v>
      </c>
      <c r="E187" s="174" t="s">
        <v>295</v>
      </c>
      <c r="F187" s="175" t="s">
        <v>296</v>
      </c>
      <c r="G187" s="176" t="s">
        <v>150</v>
      </c>
      <c r="H187" s="177">
        <v>3</v>
      </c>
      <c r="I187" s="178"/>
      <c r="J187" s="177">
        <f>ROUND((ROUND(I187,2))*(ROUND(H187,2)),2)</f>
        <v>0</v>
      </c>
      <c r="K187" s="175" t="s">
        <v>151</v>
      </c>
      <c r="L187" s="39"/>
      <c r="M187" s="179" t="s">
        <v>18</v>
      </c>
      <c r="N187" s="180" t="s">
        <v>45</v>
      </c>
      <c r="O187" s="64"/>
      <c r="P187" s="181">
        <f>O187*H187</f>
        <v>0</v>
      </c>
      <c r="Q187" s="181">
        <v>0</v>
      </c>
      <c r="R187" s="181">
        <f>Q187*H187</f>
        <v>0</v>
      </c>
      <c r="S187" s="181">
        <v>0.13800000000000001</v>
      </c>
      <c r="T187" s="182">
        <f>S187*H187</f>
        <v>0.41400000000000003</v>
      </c>
      <c r="U187" s="34"/>
      <c r="V187" s="34"/>
      <c r="W187" s="34"/>
      <c r="X187" s="34"/>
      <c r="Y187" s="34"/>
      <c r="Z187" s="34"/>
      <c r="AA187" s="34"/>
      <c r="AB187" s="34"/>
      <c r="AC187" s="34"/>
      <c r="AD187" s="34"/>
      <c r="AE187" s="34"/>
      <c r="AR187" s="183" t="s">
        <v>152</v>
      </c>
      <c r="AT187" s="183" t="s">
        <v>147</v>
      </c>
      <c r="AU187" s="183" t="s">
        <v>84</v>
      </c>
      <c r="AY187" s="17" t="s">
        <v>144</v>
      </c>
      <c r="BE187" s="184">
        <f>IF(N187="základní",J187,0)</f>
        <v>0</v>
      </c>
      <c r="BF187" s="184">
        <f>IF(N187="snížená",J187,0)</f>
        <v>0</v>
      </c>
      <c r="BG187" s="184">
        <f>IF(N187="zákl. přenesená",J187,0)</f>
        <v>0</v>
      </c>
      <c r="BH187" s="184">
        <f>IF(N187="sníž. přenesená",J187,0)</f>
        <v>0</v>
      </c>
      <c r="BI187" s="184">
        <f>IF(N187="nulová",J187,0)</f>
        <v>0</v>
      </c>
      <c r="BJ187" s="17" t="s">
        <v>82</v>
      </c>
      <c r="BK187" s="184">
        <f>ROUND((ROUND(I187,2))*(ROUND(H187,2)),2)</f>
        <v>0</v>
      </c>
      <c r="BL187" s="17" t="s">
        <v>152</v>
      </c>
      <c r="BM187" s="183" t="s">
        <v>297</v>
      </c>
    </row>
    <row r="188" spans="1:65" s="2" customFormat="1">
      <c r="A188" s="34"/>
      <c r="B188" s="35"/>
      <c r="C188" s="36"/>
      <c r="D188" s="185" t="s">
        <v>154</v>
      </c>
      <c r="E188" s="36"/>
      <c r="F188" s="186" t="s">
        <v>298</v>
      </c>
      <c r="G188" s="36"/>
      <c r="H188" s="36"/>
      <c r="I188" s="187"/>
      <c r="J188" s="36"/>
      <c r="K188" s="36"/>
      <c r="L188" s="39"/>
      <c r="M188" s="188"/>
      <c r="N188" s="189"/>
      <c r="O188" s="64"/>
      <c r="P188" s="64"/>
      <c r="Q188" s="64"/>
      <c r="R188" s="64"/>
      <c r="S188" s="64"/>
      <c r="T188" s="65"/>
      <c r="U188" s="34"/>
      <c r="V188" s="34"/>
      <c r="W188" s="34"/>
      <c r="X188" s="34"/>
      <c r="Y188" s="34"/>
      <c r="Z188" s="34"/>
      <c r="AA188" s="34"/>
      <c r="AB188" s="34"/>
      <c r="AC188" s="34"/>
      <c r="AD188" s="34"/>
      <c r="AE188" s="34"/>
      <c r="AT188" s="17" t="s">
        <v>154</v>
      </c>
      <c r="AU188" s="17" t="s">
        <v>84</v>
      </c>
    </row>
    <row r="189" spans="1:65" s="13" customFormat="1">
      <c r="B189" s="190"/>
      <c r="C189" s="191"/>
      <c r="D189" s="192" t="s">
        <v>156</v>
      </c>
      <c r="E189" s="193" t="s">
        <v>18</v>
      </c>
      <c r="F189" s="194" t="s">
        <v>162</v>
      </c>
      <c r="G189" s="191"/>
      <c r="H189" s="195">
        <v>3</v>
      </c>
      <c r="I189" s="196"/>
      <c r="J189" s="191"/>
      <c r="K189" s="191"/>
      <c r="L189" s="197"/>
      <c r="M189" s="198"/>
      <c r="N189" s="199"/>
      <c r="O189" s="199"/>
      <c r="P189" s="199"/>
      <c r="Q189" s="199"/>
      <c r="R189" s="199"/>
      <c r="S189" s="199"/>
      <c r="T189" s="200"/>
      <c r="AT189" s="201" t="s">
        <v>156</v>
      </c>
      <c r="AU189" s="201" t="s">
        <v>84</v>
      </c>
      <c r="AV189" s="13" t="s">
        <v>84</v>
      </c>
      <c r="AW189" s="13" t="s">
        <v>36</v>
      </c>
      <c r="AX189" s="13" t="s">
        <v>82</v>
      </c>
      <c r="AY189" s="201" t="s">
        <v>144</v>
      </c>
    </row>
    <row r="190" spans="1:65" s="2" customFormat="1" ht="55.5" customHeight="1">
      <c r="A190" s="34"/>
      <c r="B190" s="35"/>
      <c r="C190" s="173" t="s">
        <v>299</v>
      </c>
      <c r="D190" s="173" t="s">
        <v>147</v>
      </c>
      <c r="E190" s="174" t="s">
        <v>300</v>
      </c>
      <c r="F190" s="175" t="s">
        <v>301</v>
      </c>
      <c r="G190" s="176" t="s">
        <v>168</v>
      </c>
      <c r="H190" s="177">
        <v>1</v>
      </c>
      <c r="I190" s="178"/>
      <c r="J190" s="177">
        <f>ROUND((ROUND(I190,2))*(ROUND(H190,2)),2)</f>
        <v>0</v>
      </c>
      <c r="K190" s="175" t="s">
        <v>151</v>
      </c>
      <c r="L190" s="39"/>
      <c r="M190" s="179" t="s">
        <v>18</v>
      </c>
      <c r="N190" s="180" t="s">
        <v>45</v>
      </c>
      <c r="O190" s="64"/>
      <c r="P190" s="181">
        <f>O190*H190</f>
        <v>0</v>
      </c>
      <c r="Q190" s="181">
        <v>0</v>
      </c>
      <c r="R190" s="181">
        <f>Q190*H190</f>
        <v>0</v>
      </c>
      <c r="S190" s="181">
        <v>0.187</v>
      </c>
      <c r="T190" s="182">
        <f>S190*H190</f>
        <v>0.187</v>
      </c>
      <c r="U190" s="34"/>
      <c r="V190" s="34"/>
      <c r="W190" s="34"/>
      <c r="X190" s="34"/>
      <c r="Y190" s="34"/>
      <c r="Z190" s="34"/>
      <c r="AA190" s="34"/>
      <c r="AB190" s="34"/>
      <c r="AC190" s="34"/>
      <c r="AD190" s="34"/>
      <c r="AE190" s="34"/>
      <c r="AR190" s="183" t="s">
        <v>152</v>
      </c>
      <c r="AT190" s="183" t="s">
        <v>147</v>
      </c>
      <c r="AU190" s="183" t="s">
        <v>84</v>
      </c>
      <c r="AY190" s="17" t="s">
        <v>144</v>
      </c>
      <c r="BE190" s="184">
        <f>IF(N190="základní",J190,0)</f>
        <v>0</v>
      </c>
      <c r="BF190" s="184">
        <f>IF(N190="snížená",J190,0)</f>
        <v>0</v>
      </c>
      <c r="BG190" s="184">
        <f>IF(N190="zákl. přenesená",J190,0)</f>
        <v>0</v>
      </c>
      <c r="BH190" s="184">
        <f>IF(N190="sníž. přenesená",J190,0)</f>
        <v>0</v>
      </c>
      <c r="BI190" s="184">
        <f>IF(N190="nulová",J190,0)</f>
        <v>0</v>
      </c>
      <c r="BJ190" s="17" t="s">
        <v>82</v>
      </c>
      <c r="BK190" s="184">
        <f>ROUND((ROUND(I190,2))*(ROUND(H190,2)),2)</f>
        <v>0</v>
      </c>
      <c r="BL190" s="17" t="s">
        <v>152</v>
      </c>
      <c r="BM190" s="183" t="s">
        <v>302</v>
      </c>
    </row>
    <row r="191" spans="1:65" s="2" customFormat="1">
      <c r="A191" s="34"/>
      <c r="B191" s="35"/>
      <c r="C191" s="36"/>
      <c r="D191" s="185" t="s">
        <v>154</v>
      </c>
      <c r="E191" s="36"/>
      <c r="F191" s="186" t="s">
        <v>303</v>
      </c>
      <c r="G191" s="36"/>
      <c r="H191" s="36"/>
      <c r="I191" s="187"/>
      <c r="J191" s="36"/>
      <c r="K191" s="36"/>
      <c r="L191" s="39"/>
      <c r="M191" s="188"/>
      <c r="N191" s="189"/>
      <c r="O191" s="64"/>
      <c r="P191" s="64"/>
      <c r="Q191" s="64"/>
      <c r="R191" s="64"/>
      <c r="S191" s="64"/>
      <c r="T191" s="65"/>
      <c r="U191" s="34"/>
      <c r="V191" s="34"/>
      <c r="W191" s="34"/>
      <c r="X191" s="34"/>
      <c r="Y191" s="34"/>
      <c r="Z191" s="34"/>
      <c r="AA191" s="34"/>
      <c r="AB191" s="34"/>
      <c r="AC191" s="34"/>
      <c r="AD191" s="34"/>
      <c r="AE191" s="34"/>
      <c r="AT191" s="17" t="s">
        <v>154</v>
      </c>
      <c r="AU191" s="17" t="s">
        <v>84</v>
      </c>
    </row>
    <row r="192" spans="1:65" s="13" customFormat="1">
      <c r="B192" s="190"/>
      <c r="C192" s="191"/>
      <c r="D192" s="192" t="s">
        <v>156</v>
      </c>
      <c r="E192" s="193" t="s">
        <v>18</v>
      </c>
      <c r="F192" s="194" t="s">
        <v>171</v>
      </c>
      <c r="G192" s="191"/>
      <c r="H192" s="195">
        <v>1</v>
      </c>
      <c r="I192" s="196"/>
      <c r="J192" s="191"/>
      <c r="K192" s="191"/>
      <c r="L192" s="197"/>
      <c r="M192" s="198"/>
      <c r="N192" s="199"/>
      <c r="O192" s="199"/>
      <c r="P192" s="199"/>
      <c r="Q192" s="199"/>
      <c r="R192" s="199"/>
      <c r="S192" s="199"/>
      <c r="T192" s="200"/>
      <c r="AT192" s="201" t="s">
        <v>156</v>
      </c>
      <c r="AU192" s="201" t="s">
        <v>84</v>
      </c>
      <c r="AV192" s="13" t="s">
        <v>84</v>
      </c>
      <c r="AW192" s="13" t="s">
        <v>36</v>
      </c>
      <c r="AX192" s="13" t="s">
        <v>82</v>
      </c>
      <c r="AY192" s="201" t="s">
        <v>144</v>
      </c>
    </row>
    <row r="193" spans="1:65" s="2" customFormat="1" ht="49.15" customHeight="1">
      <c r="A193" s="34"/>
      <c r="B193" s="35"/>
      <c r="C193" s="173" t="s">
        <v>304</v>
      </c>
      <c r="D193" s="173" t="s">
        <v>147</v>
      </c>
      <c r="E193" s="174" t="s">
        <v>305</v>
      </c>
      <c r="F193" s="175" t="s">
        <v>306</v>
      </c>
      <c r="G193" s="176" t="s">
        <v>307</v>
      </c>
      <c r="H193" s="177">
        <v>0.45</v>
      </c>
      <c r="I193" s="178"/>
      <c r="J193" s="177">
        <f>ROUND((ROUND(I193,2))*(ROUND(H193,2)),2)</f>
        <v>0</v>
      </c>
      <c r="K193" s="175" t="s">
        <v>151</v>
      </c>
      <c r="L193" s="39"/>
      <c r="M193" s="179" t="s">
        <v>18</v>
      </c>
      <c r="N193" s="180" t="s">
        <v>45</v>
      </c>
      <c r="O193" s="64"/>
      <c r="P193" s="181">
        <f>O193*H193</f>
        <v>0</v>
      </c>
      <c r="Q193" s="181">
        <v>0</v>
      </c>
      <c r="R193" s="181">
        <f>Q193*H193</f>
        <v>0</v>
      </c>
      <c r="S193" s="181">
        <v>1.95</v>
      </c>
      <c r="T193" s="182">
        <f>S193*H193</f>
        <v>0.87749999999999995</v>
      </c>
      <c r="U193" s="34"/>
      <c r="V193" s="34"/>
      <c r="W193" s="34"/>
      <c r="X193" s="34"/>
      <c r="Y193" s="34"/>
      <c r="Z193" s="34"/>
      <c r="AA193" s="34"/>
      <c r="AB193" s="34"/>
      <c r="AC193" s="34"/>
      <c r="AD193" s="34"/>
      <c r="AE193" s="34"/>
      <c r="AR193" s="183" t="s">
        <v>152</v>
      </c>
      <c r="AT193" s="183" t="s">
        <v>147</v>
      </c>
      <c r="AU193" s="183" t="s">
        <v>84</v>
      </c>
      <c r="AY193" s="17" t="s">
        <v>144</v>
      </c>
      <c r="BE193" s="184">
        <f>IF(N193="základní",J193,0)</f>
        <v>0</v>
      </c>
      <c r="BF193" s="184">
        <f>IF(N193="snížená",J193,0)</f>
        <v>0</v>
      </c>
      <c r="BG193" s="184">
        <f>IF(N193="zákl. přenesená",J193,0)</f>
        <v>0</v>
      </c>
      <c r="BH193" s="184">
        <f>IF(N193="sníž. přenesená",J193,0)</f>
        <v>0</v>
      </c>
      <c r="BI193" s="184">
        <f>IF(N193="nulová",J193,0)</f>
        <v>0</v>
      </c>
      <c r="BJ193" s="17" t="s">
        <v>82</v>
      </c>
      <c r="BK193" s="184">
        <f>ROUND((ROUND(I193,2))*(ROUND(H193,2)),2)</f>
        <v>0</v>
      </c>
      <c r="BL193" s="17" t="s">
        <v>152</v>
      </c>
      <c r="BM193" s="183" t="s">
        <v>308</v>
      </c>
    </row>
    <row r="194" spans="1:65" s="2" customFormat="1">
      <c r="A194" s="34"/>
      <c r="B194" s="35"/>
      <c r="C194" s="36"/>
      <c r="D194" s="185" t="s">
        <v>154</v>
      </c>
      <c r="E194" s="36"/>
      <c r="F194" s="186" t="s">
        <v>309</v>
      </c>
      <c r="G194" s="36"/>
      <c r="H194" s="36"/>
      <c r="I194" s="187"/>
      <c r="J194" s="36"/>
      <c r="K194" s="36"/>
      <c r="L194" s="39"/>
      <c r="M194" s="188"/>
      <c r="N194" s="189"/>
      <c r="O194" s="64"/>
      <c r="P194" s="64"/>
      <c r="Q194" s="64"/>
      <c r="R194" s="64"/>
      <c r="S194" s="64"/>
      <c r="T194" s="65"/>
      <c r="U194" s="34"/>
      <c r="V194" s="34"/>
      <c r="W194" s="34"/>
      <c r="X194" s="34"/>
      <c r="Y194" s="34"/>
      <c r="Z194" s="34"/>
      <c r="AA194" s="34"/>
      <c r="AB194" s="34"/>
      <c r="AC194" s="34"/>
      <c r="AD194" s="34"/>
      <c r="AE194" s="34"/>
      <c r="AT194" s="17" t="s">
        <v>154</v>
      </c>
      <c r="AU194" s="17" t="s">
        <v>84</v>
      </c>
    </row>
    <row r="195" spans="1:65" s="13" customFormat="1">
      <c r="B195" s="190"/>
      <c r="C195" s="191"/>
      <c r="D195" s="192" t="s">
        <v>156</v>
      </c>
      <c r="E195" s="193" t="s">
        <v>18</v>
      </c>
      <c r="F195" s="194" t="s">
        <v>310</v>
      </c>
      <c r="G195" s="191"/>
      <c r="H195" s="195">
        <v>0.45</v>
      </c>
      <c r="I195" s="196"/>
      <c r="J195" s="191"/>
      <c r="K195" s="191"/>
      <c r="L195" s="197"/>
      <c r="M195" s="198"/>
      <c r="N195" s="199"/>
      <c r="O195" s="199"/>
      <c r="P195" s="199"/>
      <c r="Q195" s="199"/>
      <c r="R195" s="199"/>
      <c r="S195" s="199"/>
      <c r="T195" s="200"/>
      <c r="AT195" s="201" t="s">
        <v>156</v>
      </c>
      <c r="AU195" s="201" t="s">
        <v>84</v>
      </c>
      <c r="AV195" s="13" t="s">
        <v>84</v>
      </c>
      <c r="AW195" s="13" t="s">
        <v>36</v>
      </c>
      <c r="AX195" s="13" t="s">
        <v>82</v>
      </c>
      <c r="AY195" s="201" t="s">
        <v>144</v>
      </c>
    </row>
    <row r="196" spans="1:65" s="2" customFormat="1" ht="44.25" customHeight="1">
      <c r="A196" s="34"/>
      <c r="B196" s="35"/>
      <c r="C196" s="173" t="s">
        <v>311</v>
      </c>
      <c r="D196" s="173" t="s">
        <v>147</v>
      </c>
      <c r="E196" s="174" t="s">
        <v>312</v>
      </c>
      <c r="F196" s="175" t="s">
        <v>313</v>
      </c>
      <c r="G196" s="176" t="s">
        <v>247</v>
      </c>
      <c r="H196" s="177">
        <v>0.15</v>
      </c>
      <c r="I196" s="178"/>
      <c r="J196" s="177">
        <f>ROUND((ROUND(I196,2))*(ROUND(H196,2)),2)</f>
        <v>0</v>
      </c>
      <c r="K196" s="175" t="s">
        <v>151</v>
      </c>
      <c r="L196" s="39"/>
      <c r="M196" s="179" t="s">
        <v>18</v>
      </c>
      <c r="N196" s="180" t="s">
        <v>45</v>
      </c>
      <c r="O196" s="64"/>
      <c r="P196" s="181">
        <f>O196*H196</f>
        <v>0</v>
      </c>
      <c r="Q196" s="181">
        <v>1.0499999999999999E-3</v>
      </c>
      <c r="R196" s="181">
        <f>Q196*H196</f>
        <v>1.5749999999999998E-4</v>
      </c>
      <c r="S196" s="181">
        <v>6.1999999999999998E-3</v>
      </c>
      <c r="T196" s="182">
        <f>S196*H196</f>
        <v>9.2999999999999995E-4</v>
      </c>
      <c r="U196" s="34"/>
      <c r="V196" s="34"/>
      <c r="W196" s="34"/>
      <c r="X196" s="34"/>
      <c r="Y196" s="34"/>
      <c r="Z196" s="34"/>
      <c r="AA196" s="34"/>
      <c r="AB196" s="34"/>
      <c r="AC196" s="34"/>
      <c r="AD196" s="34"/>
      <c r="AE196" s="34"/>
      <c r="AR196" s="183" t="s">
        <v>152</v>
      </c>
      <c r="AT196" s="183" t="s">
        <v>147</v>
      </c>
      <c r="AU196" s="183" t="s">
        <v>84</v>
      </c>
      <c r="AY196" s="17" t="s">
        <v>144</v>
      </c>
      <c r="BE196" s="184">
        <f>IF(N196="základní",J196,0)</f>
        <v>0</v>
      </c>
      <c r="BF196" s="184">
        <f>IF(N196="snížená",J196,0)</f>
        <v>0</v>
      </c>
      <c r="BG196" s="184">
        <f>IF(N196="zákl. přenesená",J196,0)</f>
        <v>0</v>
      </c>
      <c r="BH196" s="184">
        <f>IF(N196="sníž. přenesená",J196,0)</f>
        <v>0</v>
      </c>
      <c r="BI196" s="184">
        <f>IF(N196="nulová",J196,0)</f>
        <v>0</v>
      </c>
      <c r="BJ196" s="17" t="s">
        <v>82</v>
      </c>
      <c r="BK196" s="184">
        <f>ROUND((ROUND(I196,2))*(ROUND(H196,2)),2)</f>
        <v>0</v>
      </c>
      <c r="BL196" s="17" t="s">
        <v>152</v>
      </c>
      <c r="BM196" s="183" t="s">
        <v>314</v>
      </c>
    </row>
    <row r="197" spans="1:65" s="2" customFormat="1">
      <c r="A197" s="34"/>
      <c r="B197" s="35"/>
      <c r="C197" s="36"/>
      <c r="D197" s="185" t="s">
        <v>154</v>
      </c>
      <c r="E197" s="36"/>
      <c r="F197" s="186" t="s">
        <v>315</v>
      </c>
      <c r="G197" s="36"/>
      <c r="H197" s="36"/>
      <c r="I197" s="187"/>
      <c r="J197" s="36"/>
      <c r="K197" s="36"/>
      <c r="L197" s="39"/>
      <c r="M197" s="188"/>
      <c r="N197" s="189"/>
      <c r="O197" s="64"/>
      <c r="P197" s="64"/>
      <c r="Q197" s="64"/>
      <c r="R197" s="64"/>
      <c r="S197" s="64"/>
      <c r="T197" s="65"/>
      <c r="U197" s="34"/>
      <c r="V197" s="34"/>
      <c r="W197" s="34"/>
      <c r="X197" s="34"/>
      <c r="Y197" s="34"/>
      <c r="Z197" s="34"/>
      <c r="AA197" s="34"/>
      <c r="AB197" s="34"/>
      <c r="AC197" s="34"/>
      <c r="AD197" s="34"/>
      <c r="AE197" s="34"/>
      <c r="AT197" s="17" t="s">
        <v>154</v>
      </c>
      <c r="AU197" s="17" t="s">
        <v>84</v>
      </c>
    </row>
    <row r="198" spans="1:65" s="13" customFormat="1">
      <c r="B198" s="190"/>
      <c r="C198" s="191"/>
      <c r="D198" s="192" t="s">
        <v>156</v>
      </c>
      <c r="E198" s="193" t="s">
        <v>18</v>
      </c>
      <c r="F198" s="194" t="s">
        <v>316</v>
      </c>
      <c r="G198" s="191"/>
      <c r="H198" s="195">
        <v>0.15</v>
      </c>
      <c r="I198" s="196"/>
      <c r="J198" s="191"/>
      <c r="K198" s="191"/>
      <c r="L198" s="197"/>
      <c r="M198" s="198"/>
      <c r="N198" s="199"/>
      <c r="O198" s="199"/>
      <c r="P198" s="199"/>
      <c r="Q198" s="199"/>
      <c r="R198" s="199"/>
      <c r="S198" s="199"/>
      <c r="T198" s="200"/>
      <c r="AT198" s="201" t="s">
        <v>156</v>
      </c>
      <c r="AU198" s="201" t="s">
        <v>84</v>
      </c>
      <c r="AV198" s="13" t="s">
        <v>84</v>
      </c>
      <c r="AW198" s="13" t="s">
        <v>36</v>
      </c>
      <c r="AX198" s="13" t="s">
        <v>82</v>
      </c>
      <c r="AY198" s="201" t="s">
        <v>144</v>
      </c>
    </row>
    <row r="199" spans="1:65" s="2" customFormat="1" ht="44.25" customHeight="1">
      <c r="A199" s="34"/>
      <c r="B199" s="35"/>
      <c r="C199" s="173" t="s">
        <v>317</v>
      </c>
      <c r="D199" s="173" t="s">
        <v>147</v>
      </c>
      <c r="E199" s="174" t="s">
        <v>318</v>
      </c>
      <c r="F199" s="175" t="s">
        <v>319</v>
      </c>
      <c r="G199" s="176" t="s">
        <v>247</v>
      </c>
      <c r="H199" s="177">
        <v>0.3</v>
      </c>
      <c r="I199" s="178"/>
      <c r="J199" s="177">
        <f>ROUND((ROUND(I199,2))*(ROUND(H199,2)),2)</f>
        <v>0</v>
      </c>
      <c r="K199" s="175" t="s">
        <v>151</v>
      </c>
      <c r="L199" s="39"/>
      <c r="M199" s="179" t="s">
        <v>18</v>
      </c>
      <c r="N199" s="180" t="s">
        <v>45</v>
      </c>
      <c r="O199" s="64"/>
      <c r="P199" s="181">
        <f>O199*H199</f>
        <v>0</v>
      </c>
      <c r="Q199" s="181">
        <v>1.23E-3</v>
      </c>
      <c r="R199" s="181">
        <f>Q199*H199</f>
        <v>3.6899999999999997E-4</v>
      </c>
      <c r="S199" s="181">
        <v>1.7000000000000001E-2</v>
      </c>
      <c r="T199" s="182">
        <f>S199*H199</f>
        <v>5.1000000000000004E-3</v>
      </c>
      <c r="U199" s="34"/>
      <c r="V199" s="34"/>
      <c r="W199" s="34"/>
      <c r="X199" s="34"/>
      <c r="Y199" s="34"/>
      <c r="Z199" s="34"/>
      <c r="AA199" s="34"/>
      <c r="AB199" s="34"/>
      <c r="AC199" s="34"/>
      <c r="AD199" s="34"/>
      <c r="AE199" s="34"/>
      <c r="AR199" s="183" t="s">
        <v>152</v>
      </c>
      <c r="AT199" s="183" t="s">
        <v>147</v>
      </c>
      <c r="AU199" s="183" t="s">
        <v>84</v>
      </c>
      <c r="AY199" s="17" t="s">
        <v>144</v>
      </c>
      <c r="BE199" s="184">
        <f>IF(N199="základní",J199,0)</f>
        <v>0</v>
      </c>
      <c r="BF199" s="184">
        <f>IF(N199="snížená",J199,0)</f>
        <v>0</v>
      </c>
      <c r="BG199" s="184">
        <f>IF(N199="zákl. přenesená",J199,0)</f>
        <v>0</v>
      </c>
      <c r="BH199" s="184">
        <f>IF(N199="sníž. přenesená",J199,0)</f>
        <v>0</v>
      </c>
      <c r="BI199" s="184">
        <f>IF(N199="nulová",J199,0)</f>
        <v>0</v>
      </c>
      <c r="BJ199" s="17" t="s">
        <v>82</v>
      </c>
      <c r="BK199" s="184">
        <f>ROUND((ROUND(I199,2))*(ROUND(H199,2)),2)</f>
        <v>0</v>
      </c>
      <c r="BL199" s="17" t="s">
        <v>152</v>
      </c>
      <c r="BM199" s="183" t="s">
        <v>320</v>
      </c>
    </row>
    <row r="200" spans="1:65" s="2" customFormat="1">
      <c r="A200" s="34"/>
      <c r="B200" s="35"/>
      <c r="C200" s="36"/>
      <c r="D200" s="185" t="s">
        <v>154</v>
      </c>
      <c r="E200" s="36"/>
      <c r="F200" s="186" t="s">
        <v>321</v>
      </c>
      <c r="G200" s="36"/>
      <c r="H200" s="36"/>
      <c r="I200" s="187"/>
      <c r="J200" s="36"/>
      <c r="K200" s="36"/>
      <c r="L200" s="39"/>
      <c r="M200" s="188"/>
      <c r="N200" s="189"/>
      <c r="O200" s="64"/>
      <c r="P200" s="64"/>
      <c r="Q200" s="64"/>
      <c r="R200" s="64"/>
      <c r="S200" s="64"/>
      <c r="T200" s="65"/>
      <c r="U200" s="34"/>
      <c r="V200" s="34"/>
      <c r="W200" s="34"/>
      <c r="X200" s="34"/>
      <c r="Y200" s="34"/>
      <c r="Z200" s="34"/>
      <c r="AA200" s="34"/>
      <c r="AB200" s="34"/>
      <c r="AC200" s="34"/>
      <c r="AD200" s="34"/>
      <c r="AE200" s="34"/>
      <c r="AT200" s="17" t="s">
        <v>154</v>
      </c>
      <c r="AU200" s="17" t="s">
        <v>84</v>
      </c>
    </row>
    <row r="201" spans="1:65" s="13" customFormat="1">
      <c r="B201" s="190"/>
      <c r="C201" s="191"/>
      <c r="D201" s="192" t="s">
        <v>156</v>
      </c>
      <c r="E201" s="193" t="s">
        <v>18</v>
      </c>
      <c r="F201" s="194" t="s">
        <v>322</v>
      </c>
      <c r="G201" s="191"/>
      <c r="H201" s="195">
        <v>0.3</v>
      </c>
      <c r="I201" s="196"/>
      <c r="J201" s="191"/>
      <c r="K201" s="191"/>
      <c r="L201" s="197"/>
      <c r="M201" s="198"/>
      <c r="N201" s="199"/>
      <c r="O201" s="199"/>
      <c r="P201" s="199"/>
      <c r="Q201" s="199"/>
      <c r="R201" s="199"/>
      <c r="S201" s="199"/>
      <c r="T201" s="200"/>
      <c r="AT201" s="201" t="s">
        <v>156</v>
      </c>
      <c r="AU201" s="201" t="s">
        <v>84</v>
      </c>
      <c r="AV201" s="13" t="s">
        <v>84</v>
      </c>
      <c r="AW201" s="13" t="s">
        <v>36</v>
      </c>
      <c r="AX201" s="13" t="s">
        <v>82</v>
      </c>
      <c r="AY201" s="201" t="s">
        <v>144</v>
      </c>
    </row>
    <row r="202" spans="1:65" s="12" customFormat="1" ht="22.9" customHeight="1">
      <c r="B202" s="157"/>
      <c r="C202" s="158"/>
      <c r="D202" s="159" t="s">
        <v>73</v>
      </c>
      <c r="E202" s="171" t="s">
        <v>323</v>
      </c>
      <c r="F202" s="171" t="s">
        <v>324</v>
      </c>
      <c r="G202" s="158"/>
      <c r="H202" s="158"/>
      <c r="I202" s="161"/>
      <c r="J202" s="172">
        <f>BK202</f>
        <v>0</v>
      </c>
      <c r="K202" s="158"/>
      <c r="L202" s="163"/>
      <c r="M202" s="164"/>
      <c r="N202" s="165"/>
      <c r="O202" s="165"/>
      <c r="P202" s="166">
        <f>SUM(P203:P213)</f>
        <v>0</v>
      </c>
      <c r="Q202" s="165"/>
      <c r="R202" s="166">
        <f>SUM(R203:R213)</f>
        <v>0</v>
      </c>
      <c r="S202" s="165"/>
      <c r="T202" s="167">
        <f>SUM(T203:T213)</f>
        <v>0</v>
      </c>
      <c r="AR202" s="168" t="s">
        <v>82</v>
      </c>
      <c r="AT202" s="169" t="s">
        <v>73</v>
      </c>
      <c r="AU202" s="169" t="s">
        <v>82</v>
      </c>
      <c r="AY202" s="168" t="s">
        <v>144</v>
      </c>
      <c r="BK202" s="170">
        <f>SUM(BK203:BK213)</f>
        <v>0</v>
      </c>
    </row>
    <row r="203" spans="1:65" s="2" customFormat="1" ht="37.9" customHeight="1">
      <c r="A203" s="34"/>
      <c r="B203" s="35"/>
      <c r="C203" s="173" t="s">
        <v>325</v>
      </c>
      <c r="D203" s="173" t="s">
        <v>147</v>
      </c>
      <c r="E203" s="174" t="s">
        <v>326</v>
      </c>
      <c r="F203" s="175" t="s">
        <v>327</v>
      </c>
      <c r="G203" s="176" t="s">
        <v>328</v>
      </c>
      <c r="H203" s="177">
        <v>7.13</v>
      </c>
      <c r="I203" s="178"/>
      <c r="J203" s="177">
        <f>ROUND((ROUND(I203,2))*(ROUND(H203,2)),2)</f>
        <v>0</v>
      </c>
      <c r="K203" s="175" t="s">
        <v>151</v>
      </c>
      <c r="L203" s="39"/>
      <c r="M203" s="179" t="s">
        <v>18</v>
      </c>
      <c r="N203" s="180" t="s">
        <v>45</v>
      </c>
      <c r="O203" s="64"/>
      <c r="P203" s="181">
        <f>O203*H203</f>
        <v>0</v>
      </c>
      <c r="Q203" s="181">
        <v>0</v>
      </c>
      <c r="R203" s="181">
        <f>Q203*H203</f>
        <v>0</v>
      </c>
      <c r="S203" s="181">
        <v>0</v>
      </c>
      <c r="T203" s="182">
        <f>S203*H203</f>
        <v>0</v>
      </c>
      <c r="U203" s="34"/>
      <c r="V203" s="34"/>
      <c r="W203" s="34"/>
      <c r="X203" s="34"/>
      <c r="Y203" s="34"/>
      <c r="Z203" s="34"/>
      <c r="AA203" s="34"/>
      <c r="AB203" s="34"/>
      <c r="AC203" s="34"/>
      <c r="AD203" s="34"/>
      <c r="AE203" s="34"/>
      <c r="AR203" s="183" t="s">
        <v>152</v>
      </c>
      <c r="AT203" s="183" t="s">
        <v>147</v>
      </c>
      <c r="AU203" s="183" t="s">
        <v>84</v>
      </c>
      <c r="AY203" s="17" t="s">
        <v>144</v>
      </c>
      <c r="BE203" s="184">
        <f>IF(N203="základní",J203,0)</f>
        <v>0</v>
      </c>
      <c r="BF203" s="184">
        <f>IF(N203="snížená",J203,0)</f>
        <v>0</v>
      </c>
      <c r="BG203" s="184">
        <f>IF(N203="zákl. přenesená",J203,0)</f>
        <v>0</v>
      </c>
      <c r="BH203" s="184">
        <f>IF(N203="sníž. přenesená",J203,0)</f>
        <v>0</v>
      </c>
      <c r="BI203" s="184">
        <f>IF(N203="nulová",J203,0)</f>
        <v>0</v>
      </c>
      <c r="BJ203" s="17" t="s">
        <v>82</v>
      </c>
      <c r="BK203" s="184">
        <f>ROUND((ROUND(I203,2))*(ROUND(H203,2)),2)</f>
        <v>0</v>
      </c>
      <c r="BL203" s="17" t="s">
        <v>152</v>
      </c>
      <c r="BM203" s="183" t="s">
        <v>329</v>
      </c>
    </row>
    <row r="204" spans="1:65" s="2" customFormat="1">
      <c r="A204" s="34"/>
      <c r="B204" s="35"/>
      <c r="C204" s="36"/>
      <c r="D204" s="185" t="s">
        <v>154</v>
      </c>
      <c r="E204" s="36"/>
      <c r="F204" s="186" t="s">
        <v>330</v>
      </c>
      <c r="G204" s="36"/>
      <c r="H204" s="36"/>
      <c r="I204" s="187"/>
      <c r="J204" s="36"/>
      <c r="K204" s="36"/>
      <c r="L204" s="39"/>
      <c r="M204" s="188"/>
      <c r="N204" s="189"/>
      <c r="O204" s="64"/>
      <c r="P204" s="64"/>
      <c r="Q204" s="64"/>
      <c r="R204" s="64"/>
      <c r="S204" s="64"/>
      <c r="T204" s="65"/>
      <c r="U204" s="34"/>
      <c r="V204" s="34"/>
      <c r="W204" s="34"/>
      <c r="X204" s="34"/>
      <c r="Y204" s="34"/>
      <c r="Z204" s="34"/>
      <c r="AA204" s="34"/>
      <c r="AB204" s="34"/>
      <c r="AC204" s="34"/>
      <c r="AD204" s="34"/>
      <c r="AE204" s="34"/>
      <c r="AT204" s="17" t="s">
        <v>154</v>
      </c>
      <c r="AU204" s="17" t="s">
        <v>84</v>
      </c>
    </row>
    <row r="205" spans="1:65" s="2" customFormat="1" ht="62.65" customHeight="1">
      <c r="A205" s="34"/>
      <c r="B205" s="35"/>
      <c r="C205" s="173" t="s">
        <v>331</v>
      </c>
      <c r="D205" s="173" t="s">
        <v>147</v>
      </c>
      <c r="E205" s="174" t="s">
        <v>332</v>
      </c>
      <c r="F205" s="175" t="s">
        <v>333</v>
      </c>
      <c r="G205" s="176" t="s">
        <v>328</v>
      </c>
      <c r="H205" s="177">
        <v>7.13</v>
      </c>
      <c r="I205" s="178"/>
      <c r="J205" s="177">
        <f>ROUND((ROUND(I205,2))*(ROUND(H205,2)),2)</f>
        <v>0</v>
      </c>
      <c r="K205" s="175" t="s">
        <v>151</v>
      </c>
      <c r="L205" s="39"/>
      <c r="M205" s="179" t="s">
        <v>18</v>
      </c>
      <c r="N205" s="180" t="s">
        <v>45</v>
      </c>
      <c r="O205" s="64"/>
      <c r="P205" s="181">
        <f>O205*H205</f>
        <v>0</v>
      </c>
      <c r="Q205" s="181">
        <v>0</v>
      </c>
      <c r="R205" s="181">
        <f>Q205*H205</f>
        <v>0</v>
      </c>
      <c r="S205" s="181">
        <v>0</v>
      </c>
      <c r="T205" s="182">
        <f>S205*H205</f>
        <v>0</v>
      </c>
      <c r="U205" s="34"/>
      <c r="V205" s="34"/>
      <c r="W205" s="34"/>
      <c r="X205" s="34"/>
      <c r="Y205" s="34"/>
      <c r="Z205" s="34"/>
      <c r="AA205" s="34"/>
      <c r="AB205" s="34"/>
      <c r="AC205" s="34"/>
      <c r="AD205" s="34"/>
      <c r="AE205" s="34"/>
      <c r="AR205" s="183" t="s">
        <v>152</v>
      </c>
      <c r="AT205" s="183" t="s">
        <v>147</v>
      </c>
      <c r="AU205" s="183" t="s">
        <v>84</v>
      </c>
      <c r="AY205" s="17" t="s">
        <v>144</v>
      </c>
      <c r="BE205" s="184">
        <f>IF(N205="základní",J205,0)</f>
        <v>0</v>
      </c>
      <c r="BF205" s="184">
        <f>IF(N205="snížená",J205,0)</f>
        <v>0</v>
      </c>
      <c r="BG205" s="184">
        <f>IF(N205="zákl. přenesená",J205,0)</f>
        <v>0</v>
      </c>
      <c r="BH205" s="184">
        <f>IF(N205="sníž. přenesená",J205,0)</f>
        <v>0</v>
      </c>
      <c r="BI205" s="184">
        <f>IF(N205="nulová",J205,0)</f>
        <v>0</v>
      </c>
      <c r="BJ205" s="17" t="s">
        <v>82</v>
      </c>
      <c r="BK205" s="184">
        <f>ROUND((ROUND(I205,2))*(ROUND(H205,2)),2)</f>
        <v>0</v>
      </c>
      <c r="BL205" s="17" t="s">
        <v>152</v>
      </c>
      <c r="BM205" s="183" t="s">
        <v>334</v>
      </c>
    </row>
    <row r="206" spans="1:65" s="2" customFormat="1">
      <c r="A206" s="34"/>
      <c r="B206" s="35"/>
      <c r="C206" s="36"/>
      <c r="D206" s="185" t="s">
        <v>154</v>
      </c>
      <c r="E206" s="36"/>
      <c r="F206" s="186" t="s">
        <v>335</v>
      </c>
      <c r="G206" s="36"/>
      <c r="H206" s="36"/>
      <c r="I206" s="187"/>
      <c r="J206" s="36"/>
      <c r="K206" s="36"/>
      <c r="L206" s="39"/>
      <c r="M206" s="188"/>
      <c r="N206" s="189"/>
      <c r="O206" s="64"/>
      <c r="P206" s="64"/>
      <c r="Q206" s="64"/>
      <c r="R206" s="64"/>
      <c r="S206" s="64"/>
      <c r="T206" s="65"/>
      <c r="U206" s="34"/>
      <c r="V206" s="34"/>
      <c r="W206" s="34"/>
      <c r="X206" s="34"/>
      <c r="Y206" s="34"/>
      <c r="Z206" s="34"/>
      <c r="AA206" s="34"/>
      <c r="AB206" s="34"/>
      <c r="AC206" s="34"/>
      <c r="AD206" s="34"/>
      <c r="AE206" s="34"/>
      <c r="AT206" s="17" t="s">
        <v>154</v>
      </c>
      <c r="AU206" s="17" t="s">
        <v>84</v>
      </c>
    </row>
    <row r="207" spans="1:65" s="2" customFormat="1" ht="44.25" customHeight="1">
      <c r="A207" s="34"/>
      <c r="B207" s="35"/>
      <c r="C207" s="173" t="s">
        <v>336</v>
      </c>
      <c r="D207" s="173" t="s">
        <v>147</v>
      </c>
      <c r="E207" s="174" t="s">
        <v>337</v>
      </c>
      <c r="F207" s="175" t="s">
        <v>338</v>
      </c>
      <c r="G207" s="176" t="s">
        <v>328</v>
      </c>
      <c r="H207" s="177">
        <v>106.95</v>
      </c>
      <c r="I207" s="178"/>
      <c r="J207" s="177">
        <f>ROUND((ROUND(I207,2))*(ROUND(H207,2)),2)</f>
        <v>0</v>
      </c>
      <c r="K207" s="175" t="s">
        <v>151</v>
      </c>
      <c r="L207" s="39"/>
      <c r="M207" s="179" t="s">
        <v>18</v>
      </c>
      <c r="N207" s="180" t="s">
        <v>45</v>
      </c>
      <c r="O207" s="64"/>
      <c r="P207" s="181">
        <f>O207*H207</f>
        <v>0</v>
      </c>
      <c r="Q207" s="181">
        <v>0</v>
      </c>
      <c r="R207" s="181">
        <f>Q207*H207</f>
        <v>0</v>
      </c>
      <c r="S207" s="181">
        <v>0</v>
      </c>
      <c r="T207" s="182">
        <f>S207*H207</f>
        <v>0</v>
      </c>
      <c r="U207" s="34"/>
      <c r="V207" s="34"/>
      <c r="W207" s="34"/>
      <c r="X207" s="34"/>
      <c r="Y207" s="34"/>
      <c r="Z207" s="34"/>
      <c r="AA207" s="34"/>
      <c r="AB207" s="34"/>
      <c r="AC207" s="34"/>
      <c r="AD207" s="34"/>
      <c r="AE207" s="34"/>
      <c r="AR207" s="183" t="s">
        <v>152</v>
      </c>
      <c r="AT207" s="183" t="s">
        <v>147</v>
      </c>
      <c r="AU207" s="183" t="s">
        <v>84</v>
      </c>
      <c r="AY207" s="17" t="s">
        <v>144</v>
      </c>
      <c r="BE207" s="184">
        <f>IF(N207="základní",J207,0)</f>
        <v>0</v>
      </c>
      <c r="BF207" s="184">
        <f>IF(N207="snížená",J207,0)</f>
        <v>0</v>
      </c>
      <c r="BG207" s="184">
        <f>IF(N207="zákl. přenesená",J207,0)</f>
        <v>0</v>
      </c>
      <c r="BH207" s="184">
        <f>IF(N207="sníž. přenesená",J207,0)</f>
        <v>0</v>
      </c>
      <c r="BI207" s="184">
        <f>IF(N207="nulová",J207,0)</f>
        <v>0</v>
      </c>
      <c r="BJ207" s="17" t="s">
        <v>82</v>
      </c>
      <c r="BK207" s="184">
        <f>ROUND((ROUND(I207,2))*(ROUND(H207,2)),2)</f>
        <v>0</v>
      </c>
      <c r="BL207" s="17" t="s">
        <v>152</v>
      </c>
      <c r="BM207" s="183" t="s">
        <v>339</v>
      </c>
    </row>
    <row r="208" spans="1:65" s="2" customFormat="1">
      <c r="A208" s="34"/>
      <c r="B208" s="35"/>
      <c r="C208" s="36"/>
      <c r="D208" s="185" t="s">
        <v>154</v>
      </c>
      <c r="E208" s="36"/>
      <c r="F208" s="186" t="s">
        <v>340</v>
      </c>
      <c r="G208" s="36"/>
      <c r="H208" s="36"/>
      <c r="I208" s="187"/>
      <c r="J208" s="36"/>
      <c r="K208" s="36"/>
      <c r="L208" s="39"/>
      <c r="M208" s="188"/>
      <c r="N208" s="189"/>
      <c r="O208" s="64"/>
      <c r="P208" s="64"/>
      <c r="Q208" s="64"/>
      <c r="R208" s="64"/>
      <c r="S208" s="64"/>
      <c r="T208" s="65"/>
      <c r="U208" s="34"/>
      <c r="V208" s="34"/>
      <c r="W208" s="34"/>
      <c r="X208" s="34"/>
      <c r="Y208" s="34"/>
      <c r="Z208" s="34"/>
      <c r="AA208" s="34"/>
      <c r="AB208" s="34"/>
      <c r="AC208" s="34"/>
      <c r="AD208" s="34"/>
      <c r="AE208" s="34"/>
      <c r="AT208" s="17" t="s">
        <v>154</v>
      </c>
      <c r="AU208" s="17" t="s">
        <v>84</v>
      </c>
    </row>
    <row r="209" spans="1:65" s="13" customFormat="1">
      <c r="B209" s="190"/>
      <c r="C209" s="191"/>
      <c r="D209" s="192" t="s">
        <v>156</v>
      </c>
      <c r="E209" s="191"/>
      <c r="F209" s="194" t="s">
        <v>341</v>
      </c>
      <c r="G209" s="191"/>
      <c r="H209" s="195">
        <v>106.95</v>
      </c>
      <c r="I209" s="196"/>
      <c r="J209" s="191"/>
      <c r="K209" s="191"/>
      <c r="L209" s="197"/>
      <c r="M209" s="198"/>
      <c r="N209" s="199"/>
      <c r="O209" s="199"/>
      <c r="P209" s="199"/>
      <c r="Q209" s="199"/>
      <c r="R209" s="199"/>
      <c r="S209" s="199"/>
      <c r="T209" s="200"/>
      <c r="AT209" s="201" t="s">
        <v>156</v>
      </c>
      <c r="AU209" s="201" t="s">
        <v>84</v>
      </c>
      <c r="AV209" s="13" t="s">
        <v>84</v>
      </c>
      <c r="AW209" s="13" t="s">
        <v>4</v>
      </c>
      <c r="AX209" s="13" t="s">
        <v>82</v>
      </c>
      <c r="AY209" s="201" t="s">
        <v>144</v>
      </c>
    </row>
    <row r="210" spans="1:65" s="2" customFormat="1" ht="37.9" customHeight="1">
      <c r="A210" s="34"/>
      <c r="B210" s="35"/>
      <c r="C210" s="173" t="s">
        <v>342</v>
      </c>
      <c r="D210" s="173" t="s">
        <v>147</v>
      </c>
      <c r="E210" s="174" t="s">
        <v>343</v>
      </c>
      <c r="F210" s="175" t="s">
        <v>344</v>
      </c>
      <c r="G210" s="176" t="s">
        <v>328</v>
      </c>
      <c r="H210" s="177">
        <v>7.13</v>
      </c>
      <c r="I210" s="178"/>
      <c r="J210" s="177">
        <f>ROUND((ROUND(I210,2))*(ROUND(H210,2)),2)</f>
        <v>0</v>
      </c>
      <c r="K210" s="175" t="s">
        <v>151</v>
      </c>
      <c r="L210" s="39"/>
      <c r="M210" s="179" t="s">
        <v>18</v>
      </c>
      <c r="N210" s="180" t="s">
        <v>45</v>
      </c>
      <c r="O210" s="64"/>
      <c r="P210" s="181">
        <f>O210*H210</f>
        <v>0</v>
      </c>
      <c r="Q210" s="181">
        <v>0</v>
      </c>
      <c r="R210" s="181">
        <f>Q210*H210</f>
        <v>0</v>
      </c>
      <c r="S210" s="181">
        <v>0</v>
      </c>
      <c r="T210" s="182">
        <f>S210*H210</f>
        <v>0</v>
      </c>
      <c r="U210" s="34"/>
      <c r="V210" s="34"/>
      <c r="W210" s="34"/>
      <c r="X210" s="34"/>
      <c r="Y210" s="34"/>
      <c r="Z210" s="34"/>
      <c r="AA210" s="34"/>
      <c r="AB210" s="34"/>
      <c r="AC210" s="34"/>
      <c r="AD210" s="34"/>
      <c r="AE210" s="34"/>
      <c r="AR210" s="183" t="s">
        <v>152</v>
      </c>
      <c r="AT210" s="183" t="s">
        <v>147</v>
      </c>
      <c r="AU210" s="183" t="s">
        <v>84</v>
      </c>
      <c r="AY210" s="17" t="s">
        <v>144</v>
      </c>
      <c r="BE210" s="184">
        <f>IF(N210="základní",J210,0)</f>
        <v>0</v>
      </c>
      <c r="BF210" s="184">
        <f>IF(N210="snížená",J210,0)</f>
        <v>0</v>
      </c>
      <c r="BG210" s="184">
        <f>IF(N210="zákl. přenesená",J210,0)</f>
        <v>0</v>
      </c>
      <c r="BH210" s="184">
        <f>IF(N210="sníž. přenesená",J210,0)</f>
        <v>0</v>
      </c>
      <c r="BI210" s="184">
        <f>IF(N210="nulová",J210,0)</f>
        <v>0</v>
      </c>
      <c r="BJ210" s="17" t="s">
        <v>82</v>
      </c>
      <c r="BK210" s="184">
        <f>ROUND((ROUND(I210,2))*(ROUND(H210,2)),2)</f>
        <v>0</v>
      </c>
      <c r="BL210" s="17" t="s">
        <v>152</v>
      </c>
      <c r="BM210" s="183" t="s">
        <v>345</v>
      </c>
    </row>
    <row r="211" spans="1:65" s="2" customFormat="1">
      <c r="A211" s="34"/>
      <c r="B211" s="35"/>
      <c r="C211" s="36"/>
      <c r="D211" s="185" t="s">
        <v>154</v>
      </c>
      <c r="E211" s="36"/>
      <c r="F211" s="186" t="s">
        <v>346</v>
      </c>
      <c r="G211" s="36"/>
      <c r="H211" s="36"/>
      <c r="I211" s="187"/>
      <c r="J211" s="36"/>
      <c r="K211" s="36"/>
      <c r="L211" s="39"/>
      <c r="M211" s="188"/>
      <c r="N211" s="189"/>
      <c r="O211" s="64"/>
      <c r="P211" s="64"/>
      <c r="Q211" s="64"/>
      <c r="R211" s="64"/>
      <c r="S211" s="64"/>
      <c r="T211" s="65"/>
      <c r="U211" s="34"/>
      <c r="V211" s="34"/>
      <c r="W211" s="34"/>
      <c r="X211" s="34"/>
      <c r="Y211" s="34"/>
      <c r="Z211" s="34"/>
      <c r="AA211" s="34"/>
      <c r="AB211" s="34"/>
      <c r="AC211" s="34"/>
      <c r="AD211" s="34"/>
      <c r="AE211" s="34"/>
      <c r="AT211" s="17" t="s">
        <v>154</v>
      </c>
      <c r="AU211" s="17" t="s">
        <v>84</v>
      </c>
    </row>
    <row r="212" spans="1:65" s="2" customFormat="1" ht="44.25" customHeight="1">
      <c r="A212" s="34"/>
      <c r="B212" s="35"/>
      <c r="C212" s="173" t="s">
        <v>347</v>
      </c>
      <c r="D212" s="173" t="s">
        <v>147</v>
      </c>
      <c r="E212" s="174" t="s">
        <v>348</v>
      </c>
      <c r="F212" s="175" t="s">
        <v>349</v>
      </c>
      <c r="G212" s="176" t="s">
        <v>328</v>
      </c>
      <c r="H212" s="177">
        <v>7.13</v>
      </c>
      <c r="I212" s="178"/>
      <c r="J212" s="177">
        <f>ROUND((ROUND(I212,2))*(ROUND(H212,2)),2)</f>
        <v>0</v>
      </c>
      <c r="K212" s="175" t="s">
        <v>151</v>
      </c>
      <c r="L212" s="39"/>
      <c r="M212" s="179" t="s">
        <v>18</v>
      </c>
      <c r="N212" s="180" t="s">
        <v>45</v>
      </c>
      <c r="O212" s="64"/>
      <c r="P212" s="181">
        <f>O212*H212</f>
        <v>0</v>
      </c>
      <c r="Q212" s="181">
        <v>0</v>
      </c>
      <c r="R212" s="181">
        <f>Q212*H212</f>
        <v>0</v>
      </c>
      <c r="S212" s="181">
        <v>0</v>
      </c>
      <c r="T212" s="182">
        <f>S212*H212</f>
        <v>0</v>
      </c>
      <c r="U212" s="34"/>
      <c r="V212" s="34"/>
      <c r="W212" s="34"/>
      <c r="X212" s="34"/>
      <c r="Y212" s="34"/>
      <c r="Z212" s="34"/>
      <c r="AA212" s="34"/>
      <c r="AB212" s="34"/>
      <c r="AC212" s="34"/>
      <c r="AD212" s="34"/>
      <c r="AE212" s="34"/>
      <c r="AR212" s="183" t="s">
        <v>152</v>
      </c>
      <c r="AT212" s="183" t="s">
        <v>147</v>
      </c>
      <c r="AU212" s="183" t="s">
        <v>84</v>
      </c>
      <c r="AY212" s="17" t="s">
        <v>144</v>
      </c>
      <c r="BE212" s="184">
        <f>IF(N212="základní",J212,0)</f>
        <v>0</v>
      </c>
      <c r="BF212" s="184">
        <f>IF(N212="snížená",J212,0)</f>
        <v>0</v>
      </c>
      <c r="BG212" s="184">
        <f>IF(N212="zákl. přenesená",J212,0)</f>
        <v>0</v>
      </c>
      <c r="BH212" s="184">
        <f>IF(N212="sníž. přenesená",J212,0)</f>
        <v>0</v>
      </c>
      <c r="BI212" s="184">
        <f>IF(N212="nulová",J212,0)</f>
        <v>0</v>
      </c>
      <c r="BJ212" s="17" t="s">
        <v>82</v>
      </c>
      <c r="BK212" s="184">
        <f>ROUND((ROUND(I212,2))*(ROUND(H212,2)),2)</f>
        <v>0</v>
      </c>
      <c r="BL212" s="17" t="s">
        <v>152</v>
      </c>
      <c r="BM212" s="183" t="s">
        <v>350</v>
      </c>
    </row>
    <row r="213" spans="1:65" s="2" customFormat="1">
      <c r="A213" s="34"/>
      <c r="B213" s="35"/>
      <c r="C213" s="36"/>
      <c r="D213" s="185" t="s">
        <v>154</v>
      </c>
      <c r="E213" s="36"/>
      <c r="F213" s="186" t="s">
        <v>351</v>
      </c>
      <c r="G213" s="36"/>
      <c r="H213" s="36"/>
      <c r="I213" s="187"/>
      <c r="J213" s="36"/>
      <c r="K213" s="36"/>
      <c r="L213" s="39"/>
      <c r="M213" s="188"/>
      <c r="N213" s="189"/>
      <c r="O213" s="64"/>
      <c r="P213" s="64"/>
      <c r="Q213" s="64"/>
      <c r="R213" s="64"/>
      <c r="S213" s="64"/>
      <c r="T213" s="65"/>
      <c r="U213" s="34"/>
      <c r="V213" s="34"/>
      <c r="W213" s="34"/>
      <c r="X213" s="34"/>
      <c r="Y213" s="34"/>
      <c r="Z213" s="34"/>
      <c r="AA213" s="34"/>
      <c r="AB213" s="34"/>
      <c r="AC213" s="34"/>
      <c r="AD213" s="34"/>
      <c r="AE213" s="34"/>
      <c r="AT213" s="17" t="s">
        <v>154</v>
      </c>
      <c r="AU213" s="17" t="s">
        <v>84</v>
      </c>
    </row>
    <row r="214" spans="1:65" s="12" customFormat="1" ht="22.9" customHeight="1">
      <c r="B214" s="157"/>
      <c r="C214" s="158"/>
      <c r="D214" s="159" t="s">
        <v>73</v>
      </c>
      <c r="E214" s="171" t="s">
        <v>352</v>
      </c>
      <c r="F214" s="171" t="s">
        <v>353</v>
      </c>
      <c r="G214" s="158"/>
      <c r="H214" s="158"/>
      <c r="I214" s="161"/>
      <c r="J214" s="172">
        <f>BK214</f>
        <v>0</v>
      </c>
      <c r="K214" s="158"/>
      <c r="L214" s="163"/>
      <c r="M214" s="164"/>
      <c r="N214" s="165"/>
      <c r="O214" s="165"/>
      <c r="P214" s="166">
        <f>SUM(P215:P216)</f>
        <v>0</v>
      </c>
      <c r="Q214" s="165"/>
      <c r="R214" s="166">
        <f>SUM(R215:R216)</f>
        <v>0</v>
      </c>
      <c r="S214" s="165"/>
      <c r="T214" s="167">
        <f>SUM(T215:T216)</f>
        <v>0</v>
      </c>
      <c r="AR214" s="168" t="s">
        <v>82</v>
      </c>
      <c r="AT214" s="169" t="s">
        <v>73</v>
      </c>
      <c r="AU214" s="169" t="s">
        <v>82</v>
      </c>
      <c r="AY214" s="168" t="s">
        <v>144</v>
      </c>
      <c r="BK214" s="170">
        <f>SUM(BK215:BK216)</f>
        <v>0</v>
      </c>
    </row>
    <row r="215" spans="1:65" s="2" customFormat="1" ht="55.5" customHeight="1">
      <c r="A215" s="34"/>
      <c r="B215" s="35"/>
      <c r="C215" s="173" t="s">
        <v>354</v>
      </c>
      <c r="D215" s="173" t="s">
        <v>147</v>
      </c>
      <c r="E215" s="174" t="s">
        <v>355</v>
      </c>
      <c r="F215" s="175" t="s">
        <v>356</v>
      </c>
      <c r="G215" s="176" t="s">
        <v>328</v>
      </c>
      <c r="H215" s="177">
        <v>3.63</v>
      </c>
      <c r="I215" s="178"/>
      <c r="J215" s="177">
        <f>ROUND((ROUND(I215,2))*(ROUND(H215,2)),2)</f>
        <v>0</v>
      </c>
      <c r="K215" s="175" t="s">
        <v>151</v>
      </c>
      <c r="L215" s="39"/>
      <c r="M215" s="179" t="s">
        <v>18</v>
      </c>
      <c r="N215" s="180" t="s">
        <v>45</v>
      </c>
      <c r="O215" s="64"/>
      <c r="P215" s="181">
        <f>O215*H215</f>
        <v>0</v>
      </c>
      <c r="Q215" s="181">
        <v>0</v>
      </c>
      <c r="R215" s="181">
        <f>Q215*H215</f>
        <v>0</v>
      </c>
      <c r="S215" s="181">
        <v>0</v>
      </c>
      <c r="T215" s="182">
        <f>S215*H215</f>
        <v>0</v>
      </c>
      <c r="U215" s="34"/>
      <c r="V215" s="34"/>
      <c r="W215" s="34"/>
      <c r="X215" s="34"/>
      <c r="Y215" s="34"/>
      <c r="Z215" s="34"/>
      <c r="AA215" s="34"/>
      <c r="AB215" s="34"/>
      <c r="AC215" s="34"/>
      <c r="AD215" s="34"/>
      <c r="AE215" s="34"/>
      <c r="AR215" s="183" t="s">
        <v>152</v>
      </c>
      <c r="AT215" s="183" t="s">
        <v>147</v>
      </c>
      <c r="AU215" s="183" t="s">
        <v>84</v>
      </c>
      <c r="AY215" s="17" t="s">
        <v>144</v>
      </c>
      <c r="BE215" s="184">
        <f>IF(N215="základní",J215,0)</f>
        <v>0</v>
      </c>
      <c r="BF215" s="184">
        <f>IF(N215="snížená",J215,0)</f>
        <v>0</v>
      </c>
      <c r="BG215" s="184">
        <f>IF(N215="zákl. přenesená",J215,0)</f>
        <v>0</v>
      </c>
      <c r="BH215" s="184">
        <f>IF(N215="sníž. přenesená",J215,0)</f>
        <v>0</v>
      </c>
      <c r="BI215" s="184">
        <f>IF(N215="nulová",J215,0)</f>
        <v>0</v>
      </c>
      <c r="BJ215" s="17" t="s">
        <v>82</v>
      </c>
      <c r="BK215" s="184">
        <f>ROUND((ROUND(I215,2))*(ROUND(H215,2)),2)</f>
        <v>0</v>
      </c>
      <c r="BL215" s="17" t="s">
        <v>152</v>
      </c>
      <c r="BM215" s="183" t="s">
        <v>357</v>
      </c>
    </row>
    <row r="216" spans="1:65" s="2" customFormat="1">
      <c r="A216" s="34"/>
      <c r="B216" s="35"/>
      <c r="C216" s="36"/>
      <c r="D216" s="185" t="s">
        <v>154</v>
      </c>
      <c r="E216" s="36"/>
      <c r="F216" s="186" t="s">
        <v>358</v>
      </c>
      <c r="G216" s="36"/>
      <c r="H216" s="36"/>
      <c r="I216" s="187"/>
      <c r="J216" s="36"/>
      <c r="K216" s="36"/>
      <c r="L216" s="39"/>
      <c r="M216" s="188"/>
      <c r="N216" s="189"/>
      <c r="O216" s="64"/>
      <c r="P216" s="64"/>
      <c r="Q216" s="64"/>
      <c r="R216" s="64"/>
      <c r="S216" s="64"/>
      <c r="T216" s="65"/>
      <c r="U216" s="34"/>
      <c r="V216" s="34"/>
      <c r="W216" s="34"/>
      <c r="X216" s="34"/>
      <c r="Y216" s="34"/>
      <c r="Z216" s="34"/>
      <c r="AA216" s="34"/>
      <c r="AB216" s="34"/>
      <c r="AC216" s="34"/>
      <c r="AD216" s="34"/>
      <c r="AE216" s="34"/>
      <c r="AT216" s="17" t="s">
        <v>154</v>
      </c>
      <c r="AU216" s="17" t="s">
        <v>84</v>
      </c>
    </row>
    <row r="217" spans="1:65" s="12" customFormat="1" ht="25.9" customHeight="1">
      <c r="B217" s="157"/>
      <c r="C217" s="158"/>
      <c r="D217" s="159" t="s">
        <v>73</v>
      </c>
      <c r="E217" s="160" t="s">
        <v>359</v>
      </c>
      <c r="F217" s="160" t="s">
        <v>360</v>
      </c>
      <c r="G217" s="158"/>
      <c r="H217" s="158"/>
      <c r="I217" s="161"/>
      <c r="J217" s="162">
        <f>BK217</f>
        <v>0</v>
      </c>
      <c r="K217" s="158"/>
      <c r="L217" s="163"/>
      <c r="M217" s="164"/>
      <c r="N217" s="165"/>
      <c r="O217" s="165"/>
      <c r="P217" s="166">
        <f>P218+P223+P234+P276+P311+P322+P340</f>
        <v>0</v>
      </c>
      <c r="Q217" s="165"/>
      <c r="R217" s="166">
        <f>R218+R223+R234+R276+R311+R322+R340</f>
        <v>1.0344176999999999</v>
      </c>
      <c r="S217" s="165"/>
      <c r="T217" s="167">
        <f>T218+T223+T234+T276+T311+T322+T340</f>
        <v>1.3144169999999999</v>
      </c>
      <c r="AR217" s="168" t="s">
        <v>84</v>
      </c>
      <c r="AT217" s="169" t="s">
        <v>73</v>
      </c>
      <c r="AU217" s="169" t="s">
        <v>74</v>
      </c>
      <c r="AY217" s="168" t="s">
        <v>144</v>
      </c>
      <c r="BK217" s="170">
        <f>BK218+BK223+BK234+BK276+BK311+BK322+BK340</f>
        <v>0</v>
      </c>
    </row>
    <row r="218" spans="1:65" s="12" customFormat="1" ht="22.9" customHeight="1">
      <c r="B218" s="157"/>
      <c r="C218" s="158"/>
      <c r="D218" s="159" t="s">
        <v>73</v>
      </c>
      <c r="E218" s="171" t="s">
        <v>361</v>
      </c>
      <c r="F218" s="171" t="s">
        <v>362</v>
      </c>
      <c r="G218" s="158"/>
      <c r="H218" s="158"/>
      <c r="I218" s="161"/>
      <c r="J218" s="172">
        <f>BK218</f>
        <v>0</v>
      </c>
      <c r="K218" s="158"/>
      <c r="L218" s="163"/>
      <c r="M218" s="164"/>
      <c r="N218" s="165"/>
      <c r="O218" s="165"/>
      <c r="P218" s="166">
        <f>SUM(P219:P222)</f>
        <v>0</v>
      </c>
      <c r="Q218" s="165"/>
      <c r="R218" s="166">
        <f>SUM(R219:R222)</f>
        <v>3.4000000000000002E-4</v>
      </c>
      <c r="S218" s="165"/>
      <c r="T218" s="167">
        <f>SUM(T219:T222)</f>
        <v>0</v>
      </c>
      <c r="AR218" s="168" t="s">
        <v>84</v>
      </c>
      <c r="AT218" s="169" t="s">
        <v>73</v>
      </c>
      <c r="AU218" s="169" t="s">
        <v>82</v>
      </c>
      <c r="AY218" s="168" t="s">
        <v>144</v>
      </c>
      <c r="BK218" s="170">
        <f>SUM(BK219:BK222)</f>
        <v>0</v>
      </c>
    </row>
    <row r="219" spans="1:65" s="2" customFormat="1" ht="33" customHeight="1">
      <c r="A219" s="34"/>
      <c r="B219" s="35"/>
      <c r="C219" s="173" t="s">
        <v>363</v>
      </c>
      <c r="D219" s="173" t="s">
        <v>147</v>
      </c>
      <c r="E219" s="174" t="s">
        <v>364</v>
      </c>
      <c r="F219" s="175" t="s">
        <v>365</v>
      </c>
      <c r="G219" s="176" t="s">
        <v>150</v>
      </c>
      <c r="H219" s="177">
        <v>2</v>
      </c>
      <c r="I219" s="178"/>
      <c r="J219" s="177">
        <f>ROUND((ROUND(I219,2))*(ROUND(H219,2)),2)</f>
        <v>0</v>
      </c>
      <c r="K219" s="175" t="s">
        <v>248</v>
      </c>
      <c r="L219" s="39"/>
      <c r="M219" s="179" t="s">
        <v>18</v>
      </c>
      <c r="N219" s="180" t="s">
        <v>45</v>
      </c>
      <c r="O219" s="64"/>
      <c r="P219" s="181">
        <f>O219*H219</f>
        <v>0</v>
      </c>
      <c r="Q219" s="181">
        <v>1.7000000000000001E-4</v>
      </c>
      <c r="R219" s="181">
        <f>Q219*H219</f>
        <v>3.4000000000000002E-4</v>
      </c>
      <c r="S219" s="181">
        <v>0</v>
      </c>
      <c r="T219" s="182">
        <f>S219*H219</f>
        <v>0</v>
      </c>
      <c r="U219" s="34"/>
      <c r="V219" s="34"/>
      <c r="W219" s="34"/>
      <c r="X219" s="34"/>
      <c r="Y219" s="34"/>
      <c r="Z219" s="34"/>
      <c r="AA219" s="34"/>
      <c r="AB219" s="34"/>
      <c r="AC219" s="34"/>
      <c r="AD219" s="34"/>
      <c r="AE219" s="34"/>
      <c r="AR219" s="183" t="s">
        <v>252</v>
      </c>
      <c r="AT219" s="183" t="s">
        <v>147</v>
      </c>
      <c r="AU219" s="183" t="s">
        <v>84</v>
      </c>
      <c r="AY219" s="17" t="s">
        <v>144</v>
      </c>
      <c r="BE219" s="184">
        <f>IF(N219="základní",J219,0)</f>
        <v>0</v>
      </c>
      <c r="BF219" s="184">
        <f>IF(N219="snížená",J219,0)</f>
        <v>0</v>
      </c>
      <c r="BG219" s="184">
        <f>IF(N219="zákl. přenesená",J219,0)</f>
        <v>0</v>
      </c>
      <c r="BH219" s="184">
        <f>IF(N219="sníž. přenesená",J219,0)</f>
        <v>0</v>
      </c>
      <c r="BI219" s="184">
        <f>IF(N219="nulová",J219,0)</f>
        <v>0</v>
      </c>
      <c r="BJ219" s="17" t="s">
        <v>82</v>
      </c>
      <c r="BK219" s="184">
        <f>ROUND((ROUND(I219,2))*(ROUND(H219,2)),2)</f>
        <v>0</v>
      </c>
      <c r="BL219" s="17" t="s">
        <v>252</v>
      </c>
      <c r="BM219" s="183" t="s">
        <v>366</v>
      </c>
    </row>
    <row r="220" spans="1:65" s="13" customFormat="1">
      <c r="B220" s="190"/>
      <c r="C220" s="191"/>
      <c r="D220" s="192" t="s">
        <v>156</v>
      </c>
      <c r="E220" s="193" t="s">
        <v>18</v>
      </c>
      <c r="F220" s="194" t="s">
        <v>282</v>
      </c>
      <c r="G220" s="191"/>
      <c r="H220" s="195">
        <v>2</v>
      </c>
      <c r="I220" s="196"/>
      <c r="J220" s="191"/>
      <c r="K220" s="191"/>
      <c r="L220" s="197"/>
      <c r="M220" s="198"/>
      <c r="N220" s="199"/>
      <c r="O220" s="199"/>
      <c r="P220" s="199"/>
      <c r="Q220" s="199"/>
      <c r="R220" s="199"/>
      <c r="S220" s="199"/>
      <c r="T220" s="200"/>
      <c r="AT220" s="201" t="s">
        <v>156</v>
      </c>
      <c r="AU220" s="201" t="s">
        <v>84</v>
      </c>
      <c r="AV220" s="13" t="s">
        <v>84</v>
      </c>
      <c r="AW220" s="13" t="s">
        <v>36</v>
      </c>
      <c r="AX220" s="13" t="s">
        <v>82</v>
      </c>
      <c r="AY220" s="201" t="s">
        <v>144</v>
      </c>
    </row>
    <row r="221" spans="1:65" s="2" customFormat="1" ht="49.15" customHeight="1">
      <c r="A221" s="34"/>
      <c r="B221" s="35"/>
      <c r="C221" s="173" t="s">
        <v>367</v>
      </c>
      <c r="D221" s="173" t="s">
        <v>147</v>
      </c>
      <c r="E221" s="174" t="s">
        <v>368</v>
      </c>
      <c r="F221" s="175" t="s">
        <v>369</v>
      </c>
      <c r="G221" s="176" t="s">
        <v>328</v>
      </c>
      <c r="H221" s="177">
        <v>0</v>
      </c>
      <c r="I221" s="178"/>
      <c r="J221" s="177">
        <f>ROUND((ROUND(I221,2))*(ROUND(H221,2)),2)</f>
        <v>0</v>
      </c>
      <c r="K221" s="175" t="s">
        <v>248</v>
      </c>
      <c r="L221" s="39"/>
      <c r="M221" s="179" t="s">
        <v>18</v>
      </c>
      <c r="N221" s="180" t="s">
        <v>45</v>
      </c>
      <c r="O221" s="64"/>
      <c r="P221" s="181">
        <f>O221*H221</f>
        <v>0</v>
      </c>
      <c r="Q221" s="181">
        <v>0</v>
      </c>
      <c r="R221" s="181">
        <f>Q221*H221</f>
        <v>0</v>
      </c>
      <c r="S221" s="181">
        <v>0</v>
      </c>
      <c r="T221" s="182">
        <f>S221*H221</f>
        <v>0</v>
      </c>
      <c r="U221" s="34"/>
      <c r="V221" s="34"/>
      <c r="W221" s="34"/>
      <c r="X221" s="34"/>
      <c r="Y221" s="34"/>
      <c r="Z221" s="34"/>
      <c r="AA221" s="34"/>
      <c r="AB221" s="34"/>
      <c r="AC221" s="34"/>
      <c r="AD221" s="34"/>
      <c r="AE221" s="34"/>
      <c r="AR221" s="183" t="s">
        <v>252</v>
      </c>
      <c r="AT221" s="183" t="s">
        <v>147</v>
      </c>
      <c r="AU221" s="183" t="s">
        <v>84</v>
      </c>
      <c r="AY221" s="17" t="s">
        <v>144</v>
      </c>
      <c r="BE221" s="184">
        <f>IF(N221="základní",J221,0)</f>
        <v>0</v>
      </c>
      <c r="BF221" s="184">
        <f>IF(N221="snížená",J221,0)</f>
        <v>0</v>
      </c>
      <c r="BG221" s="184">
        <f>IF(N221="zákl. přenesená",J221,0)</f>
        <v>0</v>
      </c>
      <c r="BH221" s="184">
        <f>IF(N221="sníž. přenesená",J221,0)</f>
        <v>0</v>
      </c>
      <c r="BI221" s="184">
        <f>IF(N221="nulová",J221,0)</f>
        <v>0</v>
      </c>
      <c r="BJ221" s="17" t="s">
        <v>82</v>
      </c>
      <c r="BK221" s="184">
        <f>ROUND((ROUND(I221,2))*(ROUND(H221,2)),2)</f>
        <v>0</v>
      </c>
      <c r="BL221" s="17" t="s">
        <v>252</v>
      </c>
      <c r="BM221" s="183" t="s">
        <v>370</v>
      </c>
    </row>
    <row r="222" spans="1:65" s="2" customFormat="1" ht="49.15" customHeight="1">
      <c r="A222" s="34"/>
      <c r="B222" s="35"/>
      <c r="C222" s="173" t="s">
        <v>371</v>
      </c>
      <c r="D222" s="173" t="s">
        <v>147</v>
      </c>
      <c r="E222" s="174" t="s">
        <v>372</v>
      </c>
      <c r="F222" s="175" t="s">
        <v>373</v>
      </c>
      <c r="G222" s="176" t="s">
        <v>328</v>
      </c>
      <c r="H222" s="177">
        <v>0</v>
      </c>
      <c r="I222" s="178"/>
      <c r="J222" s="177">
        <f>ROUND((ROUND(I222,2))*(ROUND(H222,2)),2)</f>
        <v>0</v>
      </c>
      <c r="K222" s="175" t="s">
        <v>248</v>
      </c>
      <c r="L222" s="39"/>
      <c r="M222" s="179" t="s">
        <v>18</v>
      </c>
      <c r="N222" s="180" t="s">
        <v>45</v>
      </c>
      <c r="O222" s="64"/>
      <c r="P222" s="181">
        <f>O222*H222</f>
        <v>0</v>
      </c>
      <c r="Q222" s="181">
        <v>0</v>
      </c>
      <c r="R222" s="181">
        <f>Q222*H222</f>
        <v>0</v>
      </c>
      <c r="S222" s="181">
        <v>0</v>
      </c>
      <c r="T222" s="182">
        <f>S222*H222</f>
        <v>0</v>
      </c>
      <c r="U222" s="34"/>
      <c r="V222" s="34"/>
      <c r="W222" s="34"/>
      <c r="X222" s="34"/>
      <c r="Y222" s="34"/>
      <c r="Z222" s="34"/>
      <c r="AA222" s="34"/>
      <c r="AB222" s="34"/>
      <c r="AC222" s="34"/>
      <c r="AD222" s="34"/>
      <c r="AE222" s="34"/>
      <c r="AR222" s="183" t="s">
        <v>252</v>
      </c>
      <c r="AT222" s="183" t="s">
        <v>147</v>
      </c>
      <c r="AU222" s="183" t="s">
        <v>84</v>
      </c>
      <c r="AY222" s="17" t="s">
        <v>144</v>
      </c>
      <c r="BE222" s="184">
        <f>IF(N222="základní",J222,0)</f>
        <v>0</v>
      </c>
      <c r="BF222" s="184">
        <f>IF(N222="snížená",J222,0)</f>
        <v>0</v>
      </c>
      <c r="BG222" s="184">
        <f>IF(N222="zákl. přenesená",J222,0)</f>
        <v>0</v>
      </c>
      <c r="BH222" s="184">
        <f>IF(N222="sníž. přenesená",J222,0)</f>
        <v>0</v>
      </c>
      <c r="BI222" s="184">
        <f>IF(N222="nulová",J222,0)</f>
        <v>0</v>
      </c>
      <c r="BJ222" s="17" t="s">
        <v>82</v>
      </c>
      <c r="BK222" s="184">
        <f>ROUND((ROUND(I222,2))*(ROUND(H222,2)),2)</f>
        <v>0</v>
      </c>
      <c r="BL222" s="17" t="s">
        <v>252</v>
      </c>
      <c r="BM222" s="183" t="s">
        <v>374</v>
      </c>
    </row>
    <row r="223" spans="1:65" s="12" customFormat="1" ht="22.9" customHeight="1">
      <c r="B223" s="157"/>
      <c r="C223" s="158"/>
      <c r="D223" s="159" t="s">
        <v>73</v>
      </c>
      <c r="E223" s="171" t="s">
        <v>375</v>
      </c>
      <c r="F223" s="171" t="s">
        <v>376</v>
      </c>
      <c r="G223" s="158"/>
      <c r="H223" s="158"/>
      <c r="I223" s="161"/>
      <c r="J223" s="172">
        <f>BK223</f>
        <v>0</v>
      </c>
      <c r="K223" s="158"/>
      <c r="L223" s="163"/>
      <c r="M223" s="164"/>
      <c r="N223" s="165"/>
      <c r="O223" s="165"/>
      <c r="P223" s="166">
        <f>SUM(P224:P233)</f>
        <v>0</v>
      </c>
      <c r="Q223" s="165"/>
      <c r="R223" s="166">
        <f>SUM(R224:R233)</f>
        <v>5.1200000000000002E-2</v>
      </c>
      <c r="S223" s="165"/>
      <c r="T223" s="167">
        <f>SUM(T224:T233)</f>
        <v>6.2960000000000002E-2</v>
      </c>
      <c r="AR223" s="168" t="s">
        <v>84</v>
      </c>
      <c r="AT223" s="169" t="s">
        <v>73</v>
      </c>
      <c r="AU223" s="169" t="s">
        <v>82</v>
      </c>
      <c r="AY223" s="168" t="s">
        <v>144</v>
      </c>
      <c r="BK223" s="170">
        <f>SUM(BK224:BK233)</f>
        <v>0</v>
      </c>
    </row>
    <row r="224" spans="1:65" s="2" customFormat="1" ht="37.9" customHeight="1">
      <c r="A224" s="34"/>
      <c r="B224" s="35"/>
      <c r="C224" s="173" t="s">
        <v>377</v>
      </c>
      <c r="D224" s="173" t="s">
        <v>147</v>
      </c>
      <c r="E224" s="174" t="s">
        <v>378</v>
      </c>
      <c r="F224" s="175" t="s">
        <v>379</v>
      </c>
      <c r="G224" s="176" t="s">
        <v>168</v>
      </c>
      <c r="H224" s="177">
        <v>4</v>
      </c>
      <c r="I224" s="178"/>
      <c r="J224" s="177">
        <f>ROUND((ROUND(I224,2))*(ROUND(H224,2)),2)</f>
        <v>0</v>
      </c>
      <c r="K224" s="175" t="s">
        <v>151</v>
      </c>
      <c r="L224" s="39"/>
      <c r="M224" s="179" t="s">
        <v>18</v>
      </c>
      <c r="N224" s="180" t="s">
        <v>45</v>
      </c>
      <c r="O224" s="64"/>
      <c r="P224" s="181">
        <f>O224*H224</f>
        <v>0</v>
      </c>
      <c r="Q224" s="181">
        <v>0</v>
      </c>
      <c r="R224" s="181">
        <f>Q224*H224</f>
        <v>0</v>
      </c>
      <c r="S224" s="181">
        <v>1.5740000000000001E-2</v>
      </c>
      <c r="T224" s="182">
        <f>S224*H224</f>
        <v>6.2960000000000002E-2</v>
      </c>
      <c r="U224" s="34"/>
      <c r="V224" s="34"/>
      <c r="W224" s="34"/>
      <c r="X224" s="34"/>
      <c r="Y224" s="34"/>
      <c r="Z224" s="34"/>
      <c r="AA224" s="34"/>
      <c r="AB224" s="34"/>
      <c r="AC224" s="34"/>
      <c r="AD224" s="34"/>
      <c r="AE224" s="34"/>
      <c r="AR224" s="183" t="s">
        <v>252</v>
      </c>
      <c r="AT224" s="183" t="s">
        <v>147</v>
      </c>
      <c r="AU224" s="183" t="s">
        <v>84</v>
      </c>
      <c r="AY224" s="17" t="s">
        <v>144</v>
      </c>
      <c r="BE224" s="184">
        <f>IF(N224="základní",J224,0)</f>
        <v>0</v>
      </c>
      <c r="BF224" s="184">
        <f>IF(N224="snížená",J224,0)</f>
        <v>0</v>
      </c>
      <c r="BG224" s="184">
        <f>IF(N224="zákl. přenesená",J224,0)</f>
        <v>0</v>
      </c>
      <c r="BH224" s="184">
        <f>IF(N224="sníž. přenesená",J224,0)</f>
        <v>0</v>
      </c>
      <c r="BI224" s="184">
        <f>IF(N224="nulová",J224,0)</f>
        <v>0</v>
      </c>
      <c r="BJ224" s="17" t="s">
        <v>82</v>
      </c>
      <c r="BK224" s="184">
        <f>ROUND((ROUND(I224,2))*(ROUND(H224,2)),2)</f>
        <v>0</v>
      </c>
      <c r="BL224" s="17" t="s">
        <v>252</v>
      </c>
      <c r="BM224" s="183" t="s">
        <v>380</v>
      </c>
    </row>
    <row r="225" spans="1:65" s="2" customFormat="1">
      <c r="A225" s="34"/>
      <c r="B225" s="35"/>
      <c r="C225" s="36"/>
      <c r="D225" s="185" t="s">
        <v>154</v>
      </c>
      <c r="E225" s="36"/>
      <c r="F225" s="186" t="s">
        <v>381</v>
      </c>
      <c r="G225" s="36"/>
      <c r="H225" s="36"/>
      <c r="I225" s="187"/>
      <c r="J225" s="36"/>
      <c r="K225" s="36"/>
      <c r="L225" s="39"/>
      <c r="M225" s="188"/>
      <c r="N225" s="189"/>
      <c r="O225" s="64"/>
      <c r="P225" s="64"/>
      <c r="Q225" s="64"/>
      <c r="R225" s="64"/>
      <c r="S225" s="64"/>
      <c r="T225" s="65"/>
      <c r="U225" s="34"/>
      <c r="V225" s="34"/>
      <c r="W225" s="34"/>
      <c r="X225" s="34"/>
      <c r="Y225" s="34"/>
      <c r="Z225" s="34"/>
      <c r="AA225" s="34"/>
      <c r="AB225" s="34"/>
      <c r="AC225" s="34"/>
      <c r="AD225" s="34"/>
      <c r="AE225" s="34"/>
      <c r="AT225" s="17" t="s">
        <v>154</v>
      </c>
      <c r="AU225" s="17" t="s">
        <v>84</v>
      </c>
    </row>
    <row r="226" spans="1:65" s="13" customFormat="1">
      <c r="B226" s="190"/>
      <c r="C226" s="191"/>
      <c r="D226" s="192" t="s">
        <v>156</v>
      </c>
      <c r="E226" s="193" t="s">
        <v>18</v>
      </c>
      <c r="F226" s="194" t="s">
        <v>382</v>
      </c>
      <c r="G226" s="191"/>
      <c r="H226" s="195">
        <v>4</v>
      </c>
      <c r="I226" s="196"/>
      <c r="J226" s="191"/>
      <c r="K226" s="191"/>
      <c r="L226" s="197"/>
      <c r="M226" s="198"/>
      <c r="N226" s="199"/>
      <c r="O226" s="199"/>
      <c r="P226" s="199"/>
      <c r="Q226" s="199"/>
      <c r="R226" s="199"/>
      <c r="S226" s="199"/>
      <c r="T226" s="200"/>
      <c r="AT226" s="201" t="s">
        <v>156</v>
      </c>
      <c r="AU226" s="201" t="s">
        <v>84</v>
      </c>
      <c r="AV226" s="13" t="s">
        <v>84</v>
      </c>
      <c r="AW226" s="13" t="s">
        <v>36</v>
      </c>
      <c r="AX226" s="13" t="s">
        <v>82</v>
      </c>
      <c r="AY226" s="201" t="s">
        <v>144</v>
      </c>
    </row>
    <row r="227" spans="1:65" s="2" customFormat="1" ht="44.25" customHeight="1">
      <c r="A227" s="34"/>
      <c r="B227" s="35"/>
      <c r="C227" s="173" t="s">
        <v>383</v>
      </c>
      <c r="D227" s="173" t="s">
        <v>147</v>
      </c>
      <c r="E227" s="174" t="s">
        <v>384</v>
      </c>
      <c r="F227" s="175" t="s">
        <v>385</v>
      </c>
      <c r="G227" s="176" t="s">
        <v>168</v>
      </c>
      <c r="H227" s="177">
        <v>4</v>
      </c>
      <c r="I227" s="178"/>
      <c r="J227" s="177">
        <f>ROUND((ROUND(I227,2))*(ROUND(H227,2)),2)</f>
        <v>0</v>
      </c>
      <c r="K227" s="175" t="s">
        <v>151</v>
      </c>
      <c r="L227" s="39"/>
      <c r="M227" s="179" t="s">
        <v>18</v>
      </c>
      <c r="N227" s="180" t="s">
        <v>45</v>
      </c>
      <c r="O227" s="64"/>
      <c r="P227" s="181">
        <f>O227*H227</f>
        <v>0</v>
      </c>
      <c r="Q227" s="181">
        <v>1.2800000000000001E-2</v>
      </c>
      <c r="R227" s="181">
        <f>Q227*H227</f>
        <v>5.1200000000000002E-2</v>
      </c>
      <c r="S227" s="181">
        <v>0</v>
      </c>
      <c r="T227" s="182">
        <f>S227*H227</f>
        <v>0</v>
      </c>
      <c r="U227" s="34"/>
      <c r="V227" s="34"/>
      <c r="W227" s="34"/>
      <c r="X227" s="34"/>
      <c r="Y227" s="34"/>
      <c r="Z227" s="34"/>
      <c r="AA227" s="34"/>
      <c r="AB227" s="34"/>
      <c r="AC227" s="34"/>
      <c r="AD227" s="34"/>
      <c r="AE227" s="34"/>
      <c r="AR227" s="183" t="s">
        <v>252</v>
      </c>
      <c r="AT227" s="183" t="s">
        <v>147</v>
      </c>
      <c r="AU227" s="183" t="s">
        <v>84</v>
      </c>
      <c r="AY227" s="17" t="s">
        <v>144</v>
      </c>
      <c r="BE227" s="184">
        <f>IF(N227="základní",J227,0)</f>
        <v>0</v>
      </c>
      <c r="BF227" s="184">
        <f>IF(N227="snížená",J227,0)</f>
        <v>0</v>
      </c>
      <c r="BG227" s="184">
        <f>IF(N227="zákl. přenesená",J227,0)</f>
        <v>0</v>
      </c>
      <c r="BH227" s="184">
        <f>IF(N227="sníž. přenesená",J227,0)</f>
        <v>0</v>
      </c>
      <c r="BI227" s="184">
        <f>IF(N227="nulová",J227,0)</f>
        <v>0</v>
      </c>
      <c r="BJ227" s="17" t="s">
        <v>82</v>
      </c>
      <c r="BK227" s="184">
        <f>ROUND((ROUND(I227,2))*(ROUND(H227,2)),2)</f>
        <v>0</v>
      </c>
      <c r="BL227" s="17" t="s">
        <v>252</v>
      </c>
      <c r="BM227" s="183" t="s">
        <v>386</v>
      </c>
    </row>
    <row r="228" spans="1:65" s="2" customFormat="1">
      <c r="A228" s="34"/>
      <c r="B228" s="35"/>
      <c r="C228" s="36"/>
      <c r="D228" s="185" t="s">
        <v>154</v>
      </c>
      <c r="E228" s="36"/>
      <c r="F228" s="186" t="s">
        <v>387</v>
      </c>
      <c r="G228" s="36"/>
      <c r="H228" s="36"/>
      <c r="I228" s="187"/>
      <c r="J228" s="36"/>
      <c r="K228" s="36"/>
      <c r="L228" s="39"/>
      <c r="M228" s="188"/>
      <c r="N228" s="189"/>
      <c r="O228" s="64"/>
      <c r="P228" s="64"/>
      <c r="Q228" s="64"/>
      <c r="R228" s="64"/>
      <c r="S228" s="64"/>
      <c r="T228" s="65"/>
      <c r="U228" s="34"/>
      <c r="V228" s="34"/>
      <c r="W228" s="34"/>
      <c r="X228" s="34"/>
      <c r="Y228" s="34"/>
      <c r="Z228" s="34"/>
      <c r="AA228" s="34"/>
      <c r="AB228" s="34"/>
      <c r="AC228" s="34"/>
      <c r="AD228" s="34"/>
      <c r="AE228" s="34"/>
      <c r="AT228" s="17" t="s">
        <v>154</v>
      </c>
      <c r="AU228" s="17" t="s">
        <v>84</v>
      </c>
    </row>
    <row r="229" spans="1:65" s="13" customFormat="1">
      <c r="B229" s="190"/>
      <c r="C229" s="191"/>
      <c r="D229" s="192" t="s">
        <v>156</v>
      </c>
      <c r="E229" s="193" t="s">
        <v>18</v>
      </c>
      <c r="F229" s="194" t="s">
        <v>382</v>
      </c>
      <c r="G229" s="191"/>
      <c r="H229" s="195">
        <v>4</v>
      </c>
      <c r="I229" s="196"/>
      <c r="J229" s="191"/>
      <c r="K229" s="191"/>
      <c r="L229" s="197"/>
      <c r="M229" s="198"/>
      <c r="N229" s="199"/>
      <c r="O229" s="199"/>
      <c r="P229" s="199"/>
      <c r="Q229" s="199"/>
      <c r="R229" s="199"/>
      <c r="S229" s="199"/>
      <c r="T229" s="200"/>
      <c r="AT229" s="201" t="s">
        <v>156</v>
      </c>
      <c r="AU229" s="201" t="s">
        <v>84</v>
      </c>
      <c r="AV229" s="13" t="s">
        <v>84</v>
      </c>
      <c r="AW229" s="13" t="s">
        <v>36</v>
      </c>
      <c r="AX229" s="13" t="s">
        <v>82</v>
      </c>
      <c r="AY229" s="201" t="s">
        <v>144</v>
      </c>
    </row>
    <row r="230" spans="1:65" s="2" customFormat="1" ht="49.15" customHeight="1">
      <c r="A230" s="34"/>
      <c r="B230" s="35"/>
      <c r="C230" s="173" t="s">
        <v>388</v>
      </c>
      <c r="D230" s="173" t="s">
        <v>147</v>
      </c>
      <c r="E230" s="174" t="s">
        <v>389</v>
      </c>
      <c r="F230" s="175" t="s">
        <v>390</v>
      </c>
      <c r="G230" s="176" t="s">
        <v>328</v>
      </c>
      <c r="H230" s="177">
        <v>0.05</v>
      </c>
      <c r="I230" s="178"/>
      <c r="J230" s="177">
        <f>ROUND((ROUND(I230,2))*(ROUND(H230,2)),2)</f>
        <v>0</v>
      </c>
      <c r="K230" s="175" t="s">
        <v>151</v>
      </c>
      <c r="L230" s="39"/>
      <c r="M230" s="179" t="s">
        <v>18</v>
      </c>
      <c r="N230" s="180" t="s">
        <v>45</v>
      </c>
      <c r="O230" s="64"/>
      <c r="P230" s="181">
        <f>O230*H230</f>
        <v>0</v>
      </c>
      <c r="Q230" s="181">
        <v>0</v>
      </c>
      <c r="R230" s="181">
        <f>Q230*H230</f>
        <v>0</v>
      </c>
      <c r="S230" s="181">
        <v>0</v>
      </c>
      <c r="T230" s="182">
        <f>S230*H230</f>
        <v>0</v>
      </c>
      <c r="U230" s="34"/>
      <c r="V230" s="34"/>
      <c r="W230" s="34"/>
      <c r="X230" s="34"/>
      <c r="Y230" s="34"/>
      <c r="Z230" s="34"/>
      <c r="AA230" s="34"/>
      <c r="AB230" s="34"/>
      <c r="AC230" s="34"/>
      <c r="AD230" s="34"/>
      <c r="AE230" s="34"/>
      <c r="AR230" s="183" t="s">
        <v>252</v>
      </c>
      <c r="AT230" s="183" t="s">
        <v>147</v>
      </c>
      <c r="AU230" s="183" t="s">
        <v>84</v>
      </c>
      <c r="AY230" s="17" t="s">
        <v>144</v>
      </c>
      <c r="BE230" s="184">
        <f>IF(N230="základní",J230,0)</f>
        <v>0</v>
      </c>
      <c r="BF230" s="184">
        <f>IF(N230="snížená",J230,0)</f>
        <v>0</v>
      </c>
      <c r="BG230" s="184">
        <f>IF(N230="zákl. přenesená",J230,0)</f>
        <v>0</v>
      </c>
      <c r="BH230" s="184">
        <f>IF(N230="sníž. přenesená",J230,0)</f>
        <v>0</v>
      </c>
      <c r="BI230" s="184">
        <f>IF(N230="nulová",J230,0)</f>
        <v>0</v>
      </c>
      <c r="BJ230" s="17" t="s">
        <v>82</v>
      </c>
      <c r="BK230" s="184">
        <f>ROUND((ROUND(I230,2))*(ROUND(H230,2)),2)</f>
        <v>0</v>
      </c>
      <c r="BL230" s="17" t="s">
        <v>252</v>
      </c>
      <c r="BM230" s="183" t="s">
        <v>391</v>
      </c>
    </row>
    <row r="231" spans="1:65" s="2" customFormat="1">
      <c r="A231" s="34"/>
      <c r="B231" s="35"/>
      <c r="C231" s="36"/>
      <c r="D231" s="185" t="s">
        <v>154</v>
      </c>
      <c r="E231" s="36"/>
      <c r="F231" s="186" t="s">
        <v>392</v>
      </c>
      <c r="G231" s="36"/>
      <c r="H231" s="36"/>
      <c r="I231" s="187"/>
      <c r="J231" s="36"/>
      <c r="K231" s="36"/>
      <c r="L231" s="39"/>
      <c r="M231" s="188"/>
      <c r="N231" s="189"/>
      <c r="O231" s="64"/>
      <c r="P231" s="64"/>
      <c r="Q231" s="64"/>
      <c r="R231" s="64"/>
      <c r="S231" s="64"/>
      <c r="T231" s="65"/>
      <c r="U231" s="34"/>
      <c r="V231" s="34"/>
      <c r="W231" s="34"/>
      <c r="X231" s="34"/>
      <c r="Y231" s="34"/>
      <c r="Z231" s="34"/>
      <c r="AA231" s="34"/>
      <c r="AB231" s="34"/>
      <c r="AC231" s="34"/>
      <c r="AD231" s="34"/>
      <c r="AE231" s="34"/>
      <c r="AT231" s="17" t="s">
        <v>154</v>
      </c>
      <c r="AU231" s="17" t="s">
        <v>84</v>
      </c>
    </row>
    <row r="232" spans="1:65" s="2" customFormat="1" ht="49.15" customHeight="1">
      <c r="A232" s="34"/>
      <c r="B232" s="35"/>
      <c r="C232" s="173" t="s">
        <v>393</v>
      </c>
      <c r="D232" s="173" t="s">
        <v>147</v>
      </c>
      <c r="E232" s="174" t="s">
        <v>394</v>
      </c>
      <c r="F232" s="175" t="s">
        <v>395</v>
      </c>
      <c r="G232" s="176" t="s">
        <v>328</v>
      </c>
      <c r="H232" s="177">
        <v>0.05</v>
      </c>
      <c r="I232" s="178"/>
      <c r="J232" s="177">
        <f>ROUND((ROUND(I232,2))*(ROUND(H232,2)),2)</f>
        <v>0</v>
      </c>
      <c r="K232" s="175" t="s">
        <v>151</v>
      </c>
      <c r="L232" s="39"/>
      <c r="M232" s="179" t="s">
        <v>18</v>
      </c>
      <c r="N232" s="180" t="s">
        <v>45</v>
      </c>
      <c r="O232" s="64"/>
      <c r="P232" s="181">
        <f>O232*H232</f>
        <v>0</v>
      </c>
      <c r="Q232" s="181">
        <v>0</v>
      </c>
      <c r="R232" s="181">
        <f>Q232*H232</f>
        <v>0</v>
      </c>
      <c r="S232" s="181">
        <v>0</v>
      </c>
      <c r="T232" s="182">
        <f>S232*H232</f>
        <v>0</v>
      </c>
      <c r="U232" s="34"/>
      <c r="V232" s="34"/>
      <c r="W232" s="34"/>
      <c r="X232" s="34"/>
      <c r="Y232" s="34"/>
      <c r="Z232" s="34"/>
      <c r="AA232" s="34"/>
      <c r="AB232" s="34"/>
      <c r="AC232" s="34"/>
      <c r="AD232" s="34"/>
      <c r="AE232" s="34"/>
      <c r="AR232" s="183" t="s">
        <v>252</v>
      </c>
      <c r="AT232" s="183" t="s">
        <v>147</v>
      </c>
      <c r="AU232" s="183" t="s">
        <v>84</v>
      </c>
      <c r="AY232" s="17" t="s">
        <v>144</v>
      </c>
      <c r="BE232" s="184">
        <f>IF(N232="základní",J232,0)</f>
        <v>0</v>
      </c>
      <c r="BF232" s="184">
        <f>IF(N232="snížená",J232,0)</f>
        <v>0</v>
      </c>
      <c r="BG232" s="184">
        <f>IF(N232="zákl. přenesená",J232,0)</f>
        <v>0</v>
      </c>
      <c r="BH232" s="184">
        <f>IF(N232="sníž. přenesená",J232,0)</f>
        <v>0</v>
      </c>
      <c r="BI232" s="184">
        <f>IF(N232="nulová",J232,0)</f>
        <v>0</v>
      </c>
      <c r="BJ232" s="17" t="s">
        <v>82</v>
      </c>
      <c r="BK232" s="184">
        <f>ROUND((ROUND(I232,2))*(ROUND(H232,2)),2)</f>
        <v>0</v>
      </c>
      <c r="BL232" s="17" t="s">
        <v>252</v>
      </c>
      <c r="BM232" s="183" t="s">
        <v>396</v>
      </c>
    </row>
    <row r="233" spans="1:65" s="2" customFormat="1">
      <c r="A233" s="34"/>
      <c r="B233" s="35"/>
      <c r="C233" s="36"/>
      <c r="D233" s="185" t="s">
        <v>154</v>
      </c>
      <c r="E233" s="36"/>
      <c r="F233" s="186" t="s">
        <v>397</v>
      </c>
      <c r="G233" s="36"/>
      <c r="H233" s="36"/>
      <c r="I233" s="187"/>
      <c r="J233" s="36"/>
      <c r="K233" s="36"/>
      <c r="L233" s="39"/>
      <c r="M233" s="188"/>
      <c r="N233" s="189"/>
      <c r="O233" s="64"/>
      <c r="P233" s="64"/>
      <c r="Q233" s="64"/>
      <c r="R233" s="64"/>
      <c r="S233" s="64"/>
      <c r="T233" s="65"/>
      <c r="U233" s="34"/>
      <c r="V233" s="34"/>
      <c r="W233" s="34"/>
      <c r="X233" s="34"/>
      <c r="Y233" s="34"/>
      <c r="Z233" s="34"/>
      <c r="AA233" s="34"/>
      <c r="AB233" s="34"/>
      <c r="AC233" s="34"/>
      <c r="AD233" s="34"/>
      <c r="AE233" s="34"/>
      <c r="AT233" s="17" t="s">
        <v>154</v>
      </c>
      <c r="AU233" s="17" t="s">
        <v>84</v>
      </c>
    </row>
    <row r="234" spans="1:65" s="12" customFormat="1" ht="22.9" customHeight="1">
      <c r="B234" s="157"/>
      <c r="C234" s="158"/>
      <c r="D234" s="159" t="s">
        <v>73</v>
      </c>
      <c r="E234" s="171" t="s">
        <v>398</v>
      </c>
      <c r="F234" s="171" t="s">
        <v>399</v>
      </c>
      <c r="G234" s="158"/>
      <c r="H234" s="158"/>
      <c r="I234" s="161"/>
      <c r="J234" s="172">
        <f>BK234</f>
        <v>0</v>
      </c>
      <c r="K234" s="158"/>
      <c r="L234" s="163"/>
      <c r="M234" s="164"/>
      <c r="N234" s="165"/>
      <c r="O234" s="165"/>
      <c r="P234" s="166">
        <f>SUM(P235:P275)</f>
        <v>0</v>
      </c>
      <c r="Q234" s="165"/>
      <c r="R234" s="166">
        <f>SUM(R235:R275)</f>
        <v>0.69854569999999983</v>
      </c>
      <c r="S234" s="165"/>
      <c r="T234" s="167">
        <f>SUM(T235:T275)</f>
        <v>0.78670499999999999</v>
      </c>
      <c r="AR234" s="168" t="s">
        <v>84</v>
      </c>
      <c r="AT234" s="169" t="s">
        <v>73</v>
      </c>
      <c r="AU234" s="169" t="s">
        <v>82</v>
      </c>
      <c r="AY234" s="168" t="s">
        <v>144</v>
      </c>
      <c r="BK234" s="170">
        <f>SUM(BK235:BK275)</f>
        <v>0</v>
      </c>
    </row>
    <row r="235" spans="1:65" s="2" customFormat="1" ht="55.5" customHeight="1">
      <c r="A235" s="34"/>
      <c r="B235" s="35"/>
      <c r="C235" s="173" t="s">
        <v>400</v>
      </c>
      <c r="D235" s="173" t="s">
        <v>147</v>
      </c>
      <c r="E235" s="174" t="s">
        <v>401</v>
      </c>
      <c r="F235" s="175" t="s">
        <v>402</v>
      </c>
      <c r="G235" s="176" t="s">
        <v>168</v>
      </c>
      <c r="H235" s="177">
        <v>21.5</v>
      </c>
      <c r="I235" s="178"/>
      <c r="J235" s="177">
        <f>ROUND((ROUND(I235,2))*(ROUND(H235,2)),2)</f>
        <v>0</v>
      </c>
      <c r="K235" s="175" t="s">
        <v>151</v>
      </c>
      <c r="L235" s="39"/>
      <c r="M235" s="179" t="s">
        <v>18</v>
      </c>
      <c r="N235" s="180" t="s">
        <v>45</v>
      </c>
      <c r="O235" s="64"/>
      <c r="P235" s="181">
        <f>O235*H235</f>
        <v>0</v>
      </c>
      <c r="Q235" s="181">
        <v>2.2450000000000001E-2</v>
      </c>
      <c r="R235" s="181">
        <f>Q235*H235</f>
        <v>0.48267500000000002</v>
      </c>
      <c r="S235" s="181">
        <v>0</v>
      </c>
      <c r="T235" s="182">
        <f>S235*H235</f>
        <v>0</v>
      </c>
      <c r="U235" s="34"/>
      <c r="V235" s="34"/>
      <c r="W235" s="34"/>
      <c r="X235" s="34"/>
      <c r="Y235" s="34"/>
      <c r="Z235" s="34"/>
      <c r="AA235" s="34"/>
      <c r="AB235" s="34"/>
      <c r="AC235" s="34"/>
      <c r="AD235" s="34"/>
      <c r="AE235" s="34"/>
      <c r="AR235" s="183" t="s">
        <v>252</v>
      </c>
      <c r="AT235" s="183" t="s">
        <v>147</v>
      </c>
      <c r="AU235" s="183" t="s">
        <v>84</v>
      </c>
      <c r="AY235" s="17" t="s">
        <v>144</v>
      </c>
      <c r="BE235" s="184">
        <f>IF(N235="základní",J235,0)</f>
        <v>0</v>
      </c>
      <c r="BF235" s="184">
        <f>IF(N235="snížená",J235,0)</f>
        <v>0</v>
      </c>
      <c r="BG235" s="184">
        <f>IF(N235="zákl. přenesená",J235,0)</f>
        <v>0</v>
      </c>
      <c r="BH235" s="184">
        <f>IF(N235="sníž. přenesená",J235,0)</f>
        <v>0</v>
      </c>
      <c r="BI235" s="184">
        <f>IF(N235="nulová",J235,0)</f>
        <v>0</v>
      </c>
      <c r="BJ235" s="17" t="s">
        <v>82</v>
      </c>
      <c r="BK235" s="184">
        <f>ROUND((ROUND(I235,2))*(ROUND(H235,2)),2)</f>
        <v>0</v>
      </c>
      <c r="BL235" s="17" t="s">
        <v>252</v>
      </c>
      <c r="BM235" s="183" t="s">
        <v>403</v>
      </c>
    </row>
    <row r="236" spans="1:65" s="2" customFormat="1">
      <c r="A236" s="34"/>
      <c r="B236" s="35"/>
      <c r="C236" s="36"/>
      <c r="D236" s="185" t="s">
        <v>154</v>
      </c>
      <c r="E236" s="36"/>
      <c r="F236" s="186" t="s">
        <v>404</v>
      </c>
      <c r="G236" s="36"/>
      <c r="H236" s="36"/>
      <c r="I236" s="187"/>
      <c r="J236" s="36"/>
      <c r="K236" s="36"/>
      <c r="L236" s="39"/>
      <c r="M236" s="188"/>
      <c r="N236" s="189"/>
      <c r="O236" s="64"/>
      <c r="P236" s="64"/>
      <c r="Q236" s="64"/>
      <c r="R236" s="64"/>
      <c r="S236" s="64"/>
      <c r="T236" s="65"/>
      <c r="U236" s="34"/>
      <c r="V236" s="34"/>
      <c r="W236" s="34"/>
      <c r="X236" s="34"/>
      <c r="Y236" s="34"/>
      <c r="Z236" s="34"/>
      <c r="AA236" s="34"/>
      <c r="AB236" s="34"/>
      <c r="AC236" s="34"/>
      <c r="AD236" s="34"/>
      <c r="AE236" s="34"/>
      <c r="AT236" s="17" t="s">
        <v>154</v>
      </c>
      <c r="AU236" s="17" t="s">
        <v>84</v>
      </c>
    </row>
    <row r="237" spans="1:65" s="13" customFormat="1">
      <c r="B237" s="190"/>
      <c r="C237" s="191"/>
      <c r="D237" s="192" t="s">
        <v>156</v>
      </c>
      <c r="E237" s="193" t="s">
        <v>18</v>
      </c>
      <c r="F237" s="194" t="s">
        <v>405</v>
      </c>
      <c r="G237" s="191"/>
      <c r="H237" s="195">
        <v>11</v>
      </c>
      <c r="I237" s="196"/>
      <c r="J237" s="191"/>
      <c r="K237" s="191"/>
      <c r="L237" s="197"/>
      <c r="M237" s="198"/>
      <c r="N237" s="199"/>
      <c r="O237" s="199"/>
      <c r="P237" s="199"/>
      <c r="Q237" s="199"/>
      <c r="R237" s="199"/>
      <c r="S237" s="199"/>
      <c r="T237" s="200"/>
      <c r="AT237" s="201" t="s">
        <v>156</v>
      </c>
      <c r="AU237" s="201" t="s">
        <v>84</v>
      </c>
      <c r="AV237" s="13" t="s">
        <v>84</v>
      </c>
      <c r="AW237" s="13" t="s">
        <v>36</v>
      </c>
      <c r="AX237" s="13" t="s">
        <v>74</v>
      </c>
      <c r="AY237" s="201" t="s">
        <v>144</v>
      </c>
    </row>
    <row r="238" spans="1:65" s="13" customFormat="1">
      <c r="B238" s="190"/>
      <c r="C238" s="191"/>
      <c r="D238" s="192" t="s">
        <v>156</v>
      </c>
      <c r="E238" s="193" t="s">
        <v>18</v>
      </c>
      <c r="F238" s="194" t="s">
        <v>406</v>
      </c>
      <c r="G238" s="191"/>
      <c r="H238" s="195">
        <v>10.5</v>
      </c>
      <c r="I238" s="196"/>
      <c r="J238" s="191"/>
      <c r="K238" s="191"/>
      <c r="L238" s="197"/>
      <c r="M238" s="198"/>
      <c r="N238" s="199"/>
      <c r="O238" s="199"/>
      <c r="P238" s="199"/>
      <c r="Q238" s="199"/>
      <c r="R238" s="199"/>
      <c r="S238" s="199"/>
      <c r="T238" s="200"/>
      <c r="AT238" s="201" t="s">
        <v>156</v>
      </c>
      <c r="AU238" s="201" t="s">
        <v>84</v>
      </c>
      <c r="AV238" s="13" t="s">
        <v>84</v>
      </c>
      <c r="AW238" s="13" t="s">
        <v>36</v>
      </c>
      <c r="AX238" s="13" t="s">
        <v>74</v>
      </c>
      <c r="AY238" s="201" t="s">
        <v>144</v>
      </c>
    </row>
    <row r="239" spans="1:65" s="14" customFormat="1">
      <c r="B239" s="202"/>
      <c r="C239" s="203"/>
      <c r="D239" s="192" t="s">
        <v>156</v>
      </c>
      <c r="E239" s="204" t="s">
        <v>18</v>
      </c>
      <c r="F239" s="205" t="s">
        <v>165</v>
      </c>
      <c r="G239" s="203"/>
      <c r="H239" s="206">
        <v>21.5</v>
      </c>
      <c r="I239" s="207"/>
      <c r="J239" s="203"/>
      <c r="K239" s="203"/>
      <c r="L239" s="208"/>
      <c r="M239" s="209"/>
      <c r="N239" s="210"/>
      <c r="O239" s="210"/>
      <c r="P239" s="210"/>
      <c r="Q239" s="210"/>
      <c r="R239" s="210"/>
      <c r="S239" s="210"/>
      <c r="T239" s="211"/>
      <c r="AT239" s="212" t="s">
        <v>156</v>
      </c>
      <c r="AU239" s="212" t="s">
        <v>84</v>
      </c>
      <c r="AV239" s="14" t="s">
        <v>152</v>
      </c>
      <c r="AW239" s="14" t="s">
        <v>36</v>
      </c>
      <c r="AX239" s="14" t="s">
        <v>82</v>
      </c>
      <c r="AY239" s="212" t="s">
        <v>144</v>
      </c>
    </row>
    <row r="240" spans="1:65" s="2" customFormat="1" ht="37.9" customHeight="1">
      <c r="A240" s="34"/>
      <c r="B240" s="35"/>
      <c r="C240" s="173" t="s">
        <v>407</v>
      </c>
      <c r="D240" s="173" t="s">
        <v>147</v>
      </c>
      <c r="E240" s="174" t="s">
        <v>408</v>
      </c>
      <c r="F240" s="175" t="s">
        <v>409</v>
      </c>
      <c r="G240" s="176" t="s">
        <v>168</v>
      </c>
      <c r="H240" s="177">
        <v>21.5</v>
      </c>
      <c r="I240" s="178"/>
      <c r="J240" s="177">
        <f>ROUND((ROUND(I240,2))*(ROUND(H240,2)),2)</f>
        <v>0</v>
      </c>
      <c r="K240" s="175" t="s">
        <v>151</v>
      </c>
      <c r="L240" s="39"/>
      <c r="M240" s="179" t="s">
        <v>18</v>
      </c>
      <c r="N240" s="180" t="s">
        <v>45</v>
      </c>
      <c r="O240" s="64"/>
      <c r="P240" s="181">
        <f>O240*H240</f>
        <v>0</v>
      </c>
      <c r="Q240" s="181">
        <v>0</v>
      </c>
      <c r="R240" s="181">
        <f>Q240*H240</f>
        <v>0</v>
      </c>
      <c r="S240" s="181">
        <v>3.175E-2</v>
      </c>
      <c r="T240" s="182">
        <f>S240*H240</f>
        <v>0.68262500000000004</v>
      </c>
      <c r="U240" s="34"/>
      <c r="V240" s="34"/>
      <c r="W240" s="34"/>
      <c r="X240" s="34"/>
      <c r="Y240" s="34"/>
      <c r="Z240" s="34"/>
      <c r="AA240" s="34"/>
      <c r="AB240" s="34"/>
      <c r="AC240" s="34"/>
      <c r="AD240" s="34"/>
      <c r="AE240" s="34"/>
      <c r="AR240" s="183" t="s">
        <v>252</v>
      </c>
      <c r="AT240" s="183" t="s">
        <v>147</v>
      </c>
      <c r="AU240" s="183" t="s">
        <v>84</v>
      </c>
      <c r="AY240" s="17" t="s">
        <v>144</v>
      </c>
      <c r="BE240" s="184">
        <f>IF(N240="základní",J240,0)</f>
        <v>0</v>
      </c>
      <c r="BF240" s="184">
        <f>IF(N240="snížená",J240,0)</f>
        <v>0</v>
      </c>
      <c r="BG240" s="184">
        <f>IF(N240="zákl. přenesená",J240,0)</f>
        <v>0</v>
      </c>
      <c r="BH240" s="184">
        <f>IF(N240="sníž. přenesená",J240,0)</f>
        <v>0</v>
      </c>
      <c r="BI240" s="184">
        <f>IF(N240="nulová",J240,0)</f>
        <v>0</v>
      </c>
      <c r="BJ240" s="17" t="s">
        <v>82</v>
      </c>
      <c r="BK240" s="184">
        <f>ROUND((ROUND(I240,2))*(ROUND(H240,2)),2)</f>
        <v>0</v>
      </c>
      <c r="BL240" s="17" t="s">
        <v>252</v>
      </c>
      <c r="BM240" s="183" t="s">
        <v>410</v>
      </c>
    </row>
    <row r="241" spans="1:65" s="2" customFormat="1">
      <c r="A241" s="34"/>
      <c r="B241" s="35"/>
      <c r="C241" s="36"/>
      <c r="D241" s="185" t="s">
        <v>154</v>
      </c>
      <c r="E241" s="36"/>
      <c r="F241" s="186" t="s">
        <v>411</v>
      </c>
      <c r="G241" s="36"/>
      <c r="H241" s="36"/>
      <c r="I241" s="187"/>
      <c r="J241" s="36"/>
      <c r="K241" s="36"/>
      <c r="L241" s="39"/>
      <c r="M241" s="188"/>
      <c r="N241" s="189"/>
      <c r="O241" s="64"/>
      <c r="P241" s="64"/>
      <c r="Q241" s="64"/>
      <c r="R241" s="64"/>
      <c r="S241" s="64"/>
      <c r="T241" s="65"/>
      <c r="U241" s="34"/>
      <c r="V241" s="34"/>
      <c r="W241" s="34"/>
      <c r="X241" s="34"/>
      <c r="Y241" s="34"/>
      <c r="Z241" s="34"/>
      <c r="AA241" s="34"/>
      <c r="AB241" s="34"/>
      <c r="AC241" s="34"/>
      <c r="AD241" s="34"/>
      <c r="AE241" s="34"/>
      <c r="AT241" s="17" t="s">
        <v>154</v>
      </c>
      <c r="AU241" s="17" t="s">
        <v>84</v>
      </c>
    </row>
    <row r="242" spans="1:65" s="13" customFormat="1">
      <c r="B242" s="190"/>
      <c r="C242" s="191"/>
      <c r="D242" s="192" t="s">
        <v>156</v>
      </c>
      <c r="E242" s="193" t="s">
        <v>18</v>
      </c>
      <c r="F242" s="194" t="s">
        <v>405</v>
      </c>
      <c r="G242" s="191"/>
      <c r="H242" s="195">
        <v>11</v>
      </c>
      <c r="I242" s="196"/>
      <c r="J242" s="191"/>
      <c r="K242" s="191"/>
      <c r="L242" s="197"/>
      <c r="M242" s="198"/>
      <c r="N242" s="199"/>
      <c r="O242" s="199"/>
      <c r="P242" s="199"/>
      <c r="Q242" s="199"/>
      <c r="R242" s="199"/>
      <c r="S242" s="199"/>
      <c r="T242" s="200"/>
      <c r="AT242" s="201" t="s">
        <v>156</v>
      </c>
      <c r="AU242" s="201" t="s">
        <v>84</v>
      </c>
      <c r="AV242" s="13" t="s">
        <v>84</v>
      </c>
      <c r="AW242" s="13" t="s">
        <v>36</v>
      </c>
      <c r="AX242" s="13" t="s">
        <v>74</v>
      </c>
      <c r="AY242" s="201" t="s">
        <v>144</v>
      </c>
    </row>
    <row r="243" spans="1:65" s="13" customFormat="1">
      <c r="B243" s="190"/>
      <c r="C243" s="191"/>
      <c r="D243" s="192" t="s">
        <v>156</v>
      </c>
      <c r="E243" s="193" t="s">
        <v>18</v>
      </c>
      <c r="F243" s="194" t="s">
        <v>406</v>
      </c>
      <c r="G243" s="191"/>
      <c r="H243" s="195">
        <v>10.5</v>
      </c>
      <c r="I243" s="196"/>
      <c r="J243" s="191"/>
      <c r="K243" s="191"/>
      <c r="L243" s="197"/>
      <c r="M243" s="198"/>
      <c r="N243" s="199"/>
      <c r="O243" s="199"/>
      <c r="P243" s="199"/>
      <c r="Q243" s="199"/>
      <c r="R243" s="199"/>
      <c r="S243" s="199"/>
      <c r="T243" s="200"/>
      <c r="AT243" s="201" t="s">
        <v>156</v>
      </c>
      <c r="AU243" s="201" t="s">
        <v>84</v>
      </c>
      <c r="AV243" s="13" t="s">
        <v>84</v>
      </c>
      <c r="AW243" s="13" t="s">
        <v>36</v>
      </c>
      <c r="AX243" s="13" t="s">
        <v>74</v>
      </c>
      <c r="AY243" s="201" t="s">
        <v>144</v>
      </c>
    </row>
    <row r="244" spans="1:65" s="14" customFormat="1">
      <c r="B244" s="202"/>
      <c r="C244" s="203"/>
      <c r="D244" s="192" t="s">
        <v>156</v>
      </c>
      <c r="E244" s="204" t="s">
        <v>18</v>
      </c>
      <c r="F244" s="205" t="s">
        <v>165</v>
      </c>
      <c r="G244" s="203"/>
      <c r="H244" s="206">
        <v>21.5</v>
      </c>
      <c r="I244" s="207"/>
      <c r="J244" s="203"/>
      <c r="K244" s="203"/>
      <c r="L244" s="208"/>
      <c r="M244" s="209"/>
      <c r="N244" s="210"/>
      <c r="O244" s="210"/>
      <c r="P244" s="210"/>
      <c r="Q244" s="210"/>
      <c r="R244" s="210"/>
      <c r="S244" s="210"/>
      <c r="T244" s="211"/>
      <c r="AT244" s="212" t="s">
        <v>156</v>
      </c>
      <c r="AU244" s="212" t="s">
        <v>84</v>
      </c>
      <c r="AV244" s="14" t="s">
        <v>152</v>
      </c>
      <c r="AW244" s="14" t="s">
        <v>36</v>
      </c>
      <c r="AX244" s="14" t="s">
        <v>82</v>
      </c>
      <c r="AY244" s="212" t="s">
        <v>144</v>
      </c>
    </row>
    <row r="245" spans="1:65" s="2" customFormat="1" ht="62.65" customHeight="1">
      <c r="A245" s="34"/>
      <c r="B245" s="35"/>
      <c r="C245" s="173" t="s">
        <v>412</v>
      </c>
      <c r="D245" s="173" t="s">
        <v>147</v>
      </c>
      <c r="E245" s="174" t="s">
        <v>413</v>
      </c>
      <c r="F245" s="175" t="s">
        <v>414</v>
      </c>
      <c r="G245" s="176" t="s">
        <v>168</v>
      </c>
      <c r="H245" s="177">
        <v>5</v>
      </c>
      <c r="I245" s="178"/>
      <c r="J245" s="177">
        <f>ROUND((ROUND(I245,2))*(ROUND(H245,2)),2)</f>
        <v>0</v>
      </c>
      <c r="K245" s="175" t="s">
        <v>151</v>
      </c>
      <c r="L245" s="39"/>
      <c r="M245" s="179" t="s">
        <v>18</v>
      </c>
      <c r="N245" s="180" t="s">
        <v>45</v>
      </c>
      <c r="O245" s="64"/>
      <c r="P245" s="181">
        <f>O245*H245</f>
        <v>0</v>
      </c>
      <c r="Q245" s="181">
        <v>2.5590000000000002E-2</v>
      </c>
      <c r="R245" s="181">
        <f>Q245*H245</f>
        <v>0.12795000000000001</v>
      </c>
      <c r="S245" s="181">
        <v>0</v>
      </c>
      <c r="T245" s="182">
        <f>S245*H245</f>
        <v>0</v>
      </c>
      <c r="U245" s="34"/>
      <c r="V245" s="34"/>
      <c r="W245" s="34"/>
      <c r="X245" s="34"/>
      <c r="Y245" s="34"/>
      <c r="Z245" s="34"/>
      <c r="AA245" s="34"/>
      <c r="AB245" s="34"/>
      <c r="AC245" s="34"/>
      <c r="AD245" s="34"/>
      <c r="AE245" s="34"/>
      <c r="AR245" s="183" t="s">
        <v>252</v>
      </c>
      <c r="AT245" s="183" t="s">
        <v>147</v>
      </c>
      <c r="AU245" s="183" t="s">
        <v>84</v>
      </c>
      <c r="AY245" s="17" t="s">
        <v>144</v>
      </c>
      <c r="BE245" s="184">
        <f>IF(N245="základní",J245,0)</f>
        <v>0</v>
      </c>
      <c r="BF245" s="184">
        <f>IF(N245="snížená",J245,0)</f>
        <v>0</v>
      </c>
      <c r="BG245" s="184">
        <f>IF(N245="zákl. přenesená",J245,0)</f>
        <v>0</v>
      </c>
      <c r="BH245" s="184">
        <f>IF(N245="sníž. přenesená",J245,0)</f>
        <v>0</v>
      </c>
      <c r="BI245" s="184">
        <f>IF(N245="nulová",J245,0)</f>
        <v>0</v>
      </c>
      <c r="BJ245" s="17" t="s">
        <v>82</v>
      </c>
      <c r="BK245" s="184">
        <f>ROUND((ROUND(I245,2))*(ROUND(H245,2)),2)</f>
        <v>0</v>
      </c>
      <c r="BL245" s="17" t="s">
        <v>252</v>
      </c>
      <c r="BM245" s="183" t="s">
        <v>415</v>
      </c>
    </row>
    <row r="246" spans="1:65" s="2" customFormat="1">
      <c r="A246" s="34"/>
      <c r="B246" s="35"/>
      <c r="C246" s="36"/>
      <c r="D246" s="185" t="s">
        <v>154</v>
      </c>
      <c r="E246" s="36"/>
      <c r="F246" s="186" t="s">
        <v>416</v>
      </c>
      <c r="G246" s="36"/>
      <c r="H246" s="36"/>
      <c r="I246" s="187"/>
      <c r="J246" s="36"/>
      <c r="K246" s="36"/>
      <c r="L246" s="39"/>
      <c r="M246" s="188"/>
      <c r="N246" s="189"/>
      <c r="O246" s="64"/>
      <c r="P246" s="64"/>
      <c r="Q246" s="64"/>
      <c r="R246" s="64"/>
      <c r="S246" s="64"/>
      <c r="T246" s="65"/>
      <c r="U246" s="34"/>
      <c r="V246" s="34"/>
      <c r="W246" s="34"/>
      <c r="X246" s="34"/>
      <c r="Y246" s="34"/>
      <c r="Z246" s="34"/>
      <c r="AA246" s="34"/>
      <c r="AB246" s="34"/>
      <c r="AC246" s="34"/>
      <c r="AD246" s="34"/>
      <c r="AE246" s="34"/>
      <c r="AT246" s="17" t="s">
        <v>154</v>
      </c>
      <c r="AU246" s="17" t="s">
        <v>84</v>
      </c>
    </row>
    <row r="247" spans="1:65" s="13" customFormat="1">
      <c r="B247" s="190"/>
      <c r="C247" s="191"/>
      <c r="D247" s="192" t="s">
        <v>156</v>
      </c>
      <c r="E247" s="193" t="s">
        <v>18</v>
      </c>
      <c r="F247" s="194" t="s">
        <v>417</v>
      </c>
      <c r="G247" s="191"/>
      <c r="H247" s="195">
        <v>5</v>
      </c>
      <c r="I247" s="196"/>
      <c r="J247" s="191"/>
      <c r="K247" s="191"/>
      <c r="L247" s="197"/>
      <c r="M247" s="198"/>
      <c r="N247" s="199"/>
      <c r="O247" s="199"/>
      <c r="P247" s="199"/>
      <c r="Q247" s="199"/>
      <c r="R247" s="199"/>
      <c r="S247" s="199"/>
      <c r="T247" s="200"/>
      <c r="AT247" s="201" t="s">
        <v>156</v>
      </c>
      <c r="AU247" s="201" t="s">
        <v>84</v>
      </c>
      <c r="AV247" s="13" t="s">
        <v>84</v>
      </c>
      <c r="AW247" s="13" t="s">
        <v>36</v>
      </c>
      <c r="AX247" s="13" t="s">
        <v>82</v>
      </c>
      <c r="AY247" s="201" t="s">
        <v>144</v>
      </c>
    </row>
    <row r="248" spans="1:65" s="2" customFormat="1" ht="49.15" customHeight="1">
      <c r="A248" s="34"/>
      <c r="B248" s="35"/>
      <c r="C248" s="173" t="s">
        <v>418</v>
      </c>
      <c r="D248" s="173" t="s">
        <v>147</v>
      </c>
      <c r="E248" s="174" t="s">
        <v>419</v>
      </c>
      <c r="F248" s="175" t="s">
        <v>420</v>
      </c>
      <c r="G248" s="176" t="s">
        <v>168</v>
      </c>
      <c r="H248" s="177">
        <v>3</v>
      </c>
      <c r="I248" s="178"/>
      <c r="J248" s="177">
        <f>ROUND((ROUND(I248,2))*(ROUND(H248,2)),2)</f>
        <v>0</v>
      </c>
      <c r="K248" s="175" t="s">
        <v>151</v>
      </c>
      <c r="L248" s="39"/>
      <c r="M248" s="179" t="s">
        <v>18</v>
      </c>
      <c r="N248" s="180" t="s">
        <v>45</v>
      </c>
      <c r="O248" s="64"/>
      <c r="P248" s="181">
        <f>O248*H248</f>
        <v>0</v>
      </c>
      <c r="Q248" s="181">
        <v>1.2200000000000001E-2</v>
      </c>
      <c r="R248" s="181">
        <f>Q248*H248</f>
        <v>3.6600000000000001E-2</v>
      </c>
      <c r="S248" s="181">
        <v>0</v>
      </c>
      <c r="T248" s="182">
        <f>S248*H248</f>
        <v>0</v>
      </c>
      <c r="U248" s="34"/>
      <c r="V248" s="34"/>
      <c r="W248" s="34"/>
      <c r="X248" s="34"/>
      <c r="Y248" s="34"/>
      <c r="Z248" s="34"/>
      <c r="AA248" s="34"/>
      <c r="AB248" s="34"/>
      <c r="AC248" s="34"/>
      <c r="AD248" s="34"/>
      <c r="AE248" s="34"/>
      <c r="AR248" s="183" t="s">
        <v>252</v>
      </c>
      <c r="AT248" s="183" t="s">
        <v>147</v>
      </c>
      <c r="AU248" s="183" t="s">
        <v>84</v>
      </c>
      <c r="AY248" s="17" t="s">
        <v>144</v>
      </c>
      <c r="BE248" s="184">
        <f>IF(N248="základní",J248,0)</f>
        <v>0</v>
      </c>
      <c r="BF248" s="184">
        <f>IF(N248="snížená",J248,0)</f>
        <v>0</v>
      </c>
      <c r="BG248" s="184">
        <f>IF(N248="zákl. přenesená",J248,0)</f>
        <v>0</v>
      </c>
      <c r="BH248" s="184">
        <f>IF(N248="sníž. přenesená",J248,0)</f>
        <v>0</v>
      </c>
      <c r="BI248" s="184">
        <f>IF(N248="nulová",J248,0)</f>
        <v>0</v>
      </c>
      <c r="BJ248" s="17" t="s">
        <v>82</v>
      </c>
      <c r="BK248" s="184">
        <f>ROUND((ROUND(I248,2))*(ROUND(H248,2)),2)</f>
        <v>0</v>
      </c>
      <c r="BL248" s="17" t="s">
        <v>252</v>
      </c>
      <c r="BM248" s="183" t="s">
        <v>421</v>
      </c>
    </row>
    <row r="249" spans="1:65" s="2" customFormat="1">
      <c r="A249" s="34"/>
      <c r="B249" s="35"/>
      <c r="C249" s="36"/>
      <c r="D249" s="185" t="s">
        <v>154</v>
      </c>
      <c r="E249" s="36"/>
      <c r="F249" s="186" t="s">
        <v>422</v>
      </c>
      <c r="G249" s="36"/>
      <c r="H249" s="36"/>
      <c r="I249" s="187"/>
      <c r="J249" s="36"/>
      <c r="K249" s="36"/>
      <c r="L249" s="39"/>
      <c r="M249" s="188"/>
      <c r="N249" s="189"/>
      <c r="O249" s="64"/>
      <c r="P249" s="64"/>
      <c r="Q249" s="64"/>
      <c r="R249" s="64"/>
      <c r="S249" s="64"/>
      <c r="T249" s="65"/>
      <c r="U249" s="34"/>
      <c r="V249" s="34"/>
      <c r="W249" s="34"/>
      <c r="X249" s="34"/>
      <c r="Y249" s="34"/>
      <c r="Z249" s="34"/>
      <c r="AA249" s="34"/>
      <c r="AB249" s="34"/>
      <c r="AC249" s="34"/>
      <c r="AD249" s="34"/>
      <c r="AE249" s="34"/>
      <c r="AT249" s="17" t="s">
        <v>154</v>
      </c>
      <c r="AU249" s="17" t="s">
        <v>84</v>
      </c>
    </row>
    <row r="250" spans="1:65" s="13" customFormat="1">
      <c r="B250" s="190"/>
      <c r="C250" s="191"/>
      <c r="D250" s="192" t="s">
        <v>156</v>
      </c>
      <c r="E250" s="193" t="s">
        <v>18</v>
      </c>
      <c r="F250" s="194" t="s">
        <v>423</v>
      </c>
      <c r="G250" s="191"/>
      <c r="H250" s="195">
        <v>3</v>
      </c>
      <c r="I250" s="196"/>
      <c r="J250" s="191"/>
      <c r="K250" s="191"/>
      <c r="L250" s="197"/>
      <c r="M250" s="198"/>
      <c r="N250" s="199"/>
      <c r="O250" s="199"/>
      <c r="P250" s="199"/>
      <c r="Q250" s="199"/>
      <c r="R250" s="199"/>
      <c r="S250" s="199"/>
      <c r="T250" s="200"/>
      <c r="AT250" s="201" t="s">
        <v>156</v>
      </c>
      <c r="AU250" s="201" t="s">
        <v>84</v>
      </c>
      <c r="AV250" s="13" t="s">
        <v>84</v>
      </c>
      <c r="AW250" s="13" t="s">
        <v>36</v>
      </c>
      <c r="AX250" s="13" t="s">
        <v>82</v>
      </c>
      <c r="AY250" s="201" t="s">
        <v>144</v>
      </c>
    </row>
    <row r="251" spans="1:65" s="2" customFormat="1" ht="37.9" customHeight="1">
      <c r="A251" s="34"/>
      <c r="B251" s="35"/>
      <c r="C251" s="173" t="s">
        <v>424</v>
      </c>
      <c r="D251" s="173" t="s">
        <v>147</v>
      </c>
      <c r="E251" s="174" t="s">
        <v>425</v>
      </c>
      <c r="F251" s="175" t="s">
        <v>426</v>
      </c>
      <c r="G251" s="176" t="s">
        <v>168</v>
      </c>
      <c r="H251" s="177">
        <v>3</v>
      </c>
      <c r="I251" s="178"/>
      <c r="J251" s="177">
        <f>ROUND((ROUND(I251,2))*(ROUND(H251,2)),2)</f>
        <v>0</v>
      </c>
      <c r="K251" s="175" t="s">
        <v>151</v>
      </c>
      <c r="L251" s="39"/>
      <c r="M251" s="179" t="s">
        <v>18</v>
      </c>
      <c r="N251" s="180" t="s">
        <v>45</v>
      </c>
      <c r="O251" s="64"/>
      <c r="P251" s="181">
        <f>O251*H251</f>
        <v>0</v>
      </c>
      <c r="Q251" s="181">
        <v>1E-4</v>
      </c>
      <c r="R251" s="181">
        <f>Q251*H251</f>
        <v>3.0000000000000003E-4</v>
      </c>
      <c r="S251" s="181">
        <v>0</v>
      </c>
      <c r="T251" s="182">
        <f>S251*H251</f>
        <v>0</v>
      </c>
      <c r="U251" s="34"/>
      <c r="V251" s="34"/>
      <c r="W251" s="34"/>
      <c r="X251" s="34"/>
      <c r="Y251" s="34"/>
      <c r="Z251" s="34"/>
      <c r="AA251" s="34"/>
      <c r="AB251" s="34"/>
      <c r="AC251" s="34"/>
      <c r="AD251" s="34"/>
      <c r="AE251" s="34"/>
      <c r="AR251" s="183" t="s">
        <v>252</v>
      </c>
      <c r="AT251" s="183" t="s">
        <v>147</v>
      </c>
      <c r="AU251" s="183" t="s">
        <v>84</v>
      </c>
      <c r="AY251" s="17" t="s">
        <v>144</v>
      </c>
      <c r="BE251" s="184">
        <f>IF(N251="základní",J251,0)</f>
        <v>0</v>
      </c>
      <c r="BF251" s="184">
        <f>IF(N251="snížená",J251,0)</f>
        <v>0</v>
      </c>
      <c r="BG251" s="184">
        <f>IF(N251="zákl. přenesená",J251,0)</f>
        <v>0</v>
      </c>
      <c r="BH251" s="184">
        <f>IF(N251="sníž. přenesená",J251,0)</f>
        <v>0</v>
      </c>
      <c r="BI251" s="184">
        <f>IF(N251="nulová",J251,0)</f>
        <v>0</v>
      </c>
      <c r="BJ251" s="17" t="s">
        <v>82</v>
      </c>
      <c r="BK251" s="184">
        <f>ROUND((ROUND(I251,2))*(ROUND(H251,2)),2)</f>
        <v>0</v>
      </c>
      <c r="BL251" s="17" t="s">
        <v>252</v>
      </c>
      <c r="BM251" s="183" t="s">
        <v>427</v>
      </c>
    </row>
    <row r="252" spans="1:65" s="2" customFormat="1">
      <c r="A252" s="34"/>
      <c r="B252" s="35"/>
      <c r="C252" s="36"/>
      <c r="D252" s="185" t="s">
        <v>154</v>
      </c>
      <c r="E252" s="36"/>
      <c r="F252" s="186" t="s">
        <v>428</v>
      </c>
      <c r="G252" s="36"/>
      <c r="H252" s="36"/>
      <c r="I252" s="187"/>
      <c r="J252" s="36"/>
      <c r="K252" s="36"/>
      <c r="L252" s="39"/>
      <c r="M252" s="188"/>
      <c r="N252" s="189"/>
      <c r="O252" s="64"/>
      <c r="P252" s="64"/>
      <c r="Q252" s="64"/>
      <c r="R252" s="64"/>
      <c r="S252" s="64"/>
      <c r="T252" s="65"/>
      <c r="U252" s="34"/>
      <c r="V252" s="34"/>
      <c r="W252" s="34"/>
      <c r="X252" s="34"/>
      <c r="Y252" s="34"/>
      <c r="Z252" s="34"/>
      <c r="AA252" s="34"/>
      <c r="AB252" s="34"/>
      <c r="AC252" s="34"/>
      <c r="AD252" s="34"/>
      <c r="AE252" s="34"/>
      <c r="AT252" s="17" t="s">
        <v>154</v>
      </c>
      <c r="AU252" s="17" t="s">
        <v>84</v>
      </c>
    </row>
    <row r="253" spans="1:65" s="2" customFormat="1" ht="37.9" customHeight="1">
      <c r="A253" s="34"/>
      <c r="B253" s="35"/>
      <c r="C253" s="173" t="s">
        <v>429</v>
      </c>
      <c r="D253" s="173" t="s">
        <v>147</v>
      </c>
      <c r="E253" s="174" t="s">
        <v>430</v>
      </c>
      <c r="F253" s="175" t="s">
        <v>431</v>
      </c>
      <c r="G253" s="176" t="s">
        <v>168</v>
      </c>
      <c r="H253" s="177">
        <v>3</v>
      </c>
      <c r="I253" s="178"/>
      <c r="J253" s="177">
        <f>ROUND((ROUND(I253,2))*(ROUND(H253,2)),2)</f>
        <v>0</v>
      </c>
      <c r="K253" s="175" t="s">
        <v>151</v>
      </c>
      <c r="L253" s="39"/>
      <c r="M253" s="179" t="s">
        <v>18</v>
      </c>
      <c r="N253" s="180" t="s">
        <v>45</v>
      </c>
      <c r="O253" s="64"/>
      <c r="P253" s="181">
        <f>O253*H253</f>
        <v>0</v>
      </c>
      <c r="Q253" s="181">
        <v>0</v>
      </c>
      <c r="R253" s="181">
        <f>Q253*H253</f>
        <v>0</v>
      </c>
      <c r="S253" s="181">
        <v>0</v>
      </c>
      <c r="T253" s="182">
        <f>S253*H253</f>
        <v>0</v>
      </c>
      <c r="U253" s="34"/>
      <c r="V253" s="34"/>
      <c r="W253" s="34"/>
      <c r="X253" s="34"/>
      <c r="Y253" s="34"/>
      <c r="Z253" s="34"/>
      <c r="AA253" s="34"/>
      <c r="AB253" s="34"/>
      <c r="AC253" s="34"/>
      <c r="AD253" s="34"/>
      <c r="AE253" s="34"/>
      <c r="AR253" s="183" t="s">
        <v>252</v>
      </c>
      <c r="AT253" s="183" t="s">
        <v>147</v>
      </c>
      <c r="AU253" s="183" t="s">
        <v>84</v>
      </c>
      <c r="AY253" s="17" t="s">
        <v>144</v>
      </c>
      <c r="BE253" s="184">
        <f>IF(N253="základní",J253,0)</f>
        <v>0</v>
      </c>
      <c r="BF253" s="184">
        <f>IF(N253="snížená",J253,0)</f>
        <v>0</v>
      </c>
      <c r="BG253" s="184">
        <f>IF(N253="zákl. přenesená",J253,0)</f>
        <v>0</v>
      </c>
      <c r="BH253" s="184">
        <f>IF(N253="sníž. přenesená",J253,0)</f>
        <v>0</v>
      </c>
      <c r="BI253" s="184">
        <f>IF(N253="nulová",J253,0)</f>
        <v>0</v>
      </c>
      <c r="BJ253" s="17" t="s">
        <v>82</v>
      </c>
      <c r="BK253" s="184">
        <f>ROUND((ROUND(I253,2))*(ROUND(H253,2)),2)</f>
        <v>0</v>
      </c>
      <c r="BL253" s="17" t="s">
        <v>252</v>
      </c>
      <c r="BM253" s="183" t="s">
        <v>432</v>
      </c>
    </row>
    <row r="254" spans="1:65" s="2" customFormat="1">
      <c r="A254" s="34"/>
      <c r="B254" s="35"/>
      <c r="C254" s="36"/>
      <c r="D254" s="185" t="s">
        <v>154</v>
      </c>
      <c r="E254" s="36"/>
      <c r="F254" s="186" t="s">
        <v>433</v>
      </c>
      <c r="G254" s="36"/>
      <c r="H254" s="36"/>
      <c r="I254" s="187"/>
      <c r="J254" s="36"/>
      <c r="K254" s="36"/>
      <c r="L254" s="39"/>
      <c r="M254" s="188"/>
      <c r="N254" s="189"/>
      <c r="O254" s="64"/>
      <c r="P254" s="64"/>
      <c r="Q254" s="64"/>
      <c r="R254" s="64"/>
      <c r="S254" s="64"/>
      <c r="T254" s="65"/>
      <c r="U254" s="34"/>
      <c r="V254" s="34"/>
      <c r="W254" s="34"/>
      <c r="X254" s="34"/>
      <c r="Y254" s="34"/>
      <c r="Z254" s="34"/>
      <c r="AA254" s="34"/>
      <c r="AB254" s="34"/>
      <c r="AC254" s="34"/>
      <c r="AD254" s="34"/>
      <c r="AE254" s="34"/>
      <c r="AT254" s="17" t="s">
        <v>154</v>
      </c>
      <c r="AU254" s="17" t="s">
        <v>84</v>
      </c>
    </row>
    <row r="255" spans="1:65" s="2" customFormat="1" ht="24.2" customHeight="1">
      <c r="A255" s="34"/>
      <c r="B255" s="35"/>
      <c r="C255" s="224" t="s">
        <v>434</v>
      </c>
      <c r="D255" s="224" t="s">
        <v>239</v>
      </c>
      <c r="E255" s="225" t="s">
        <v>435</v>
      </c>
      <c r="F255" s="226" t="s">
        <v>436</v>
      </c>
      <c r="G255" s="227" t="s">
        <v>168</v>
      </c>
      <c r="H255" s="228">
        <v>3.37</v>
      </c>
      <c r="I255" s="229"/>
      <c r="J255" s="228">
        <f>ROUND((ROUND(I255,2))*(ROUND(H255,2)),2)</f>
        <v>0</v>
      </c>
      <c r="K255" s="226" t="s">
        <v>151</v>
      </c>
      <c r="L255" s="230"/>
      <c r="M255" s="231" t="s">
        <v>18</v>
      </c>
      <c r="N255" s="232" t="s">
        <v>45</v>
      </c>
      <c r="O255" s="64"/>
      <c r="P255" s="181">
        <f>O255*H255</f>
        <v>0</v>
      </c>
      <c r="Q255" s="181">
        <v>1.1E-4</v>
      </c>
      <c r="R255" s="181">
        <f>Q255*H255</f>
        <v>3.7070000000000001E-4</v>
      </c>
      <c r="S255" s="181">
        <v>0</v>
      </c>
      <c r="T255" s="182">
        <f>S255*H255</f>
        <v>0</v>
      </c>
      <c r="U255" s="34"/>
      <c r="V255" s="34"/>
      <c r="W255" s="34"/>
      <c r="X255" s="34"/>
      <c r="Y255" s="34"/>
      <c r="Z255" s="34"/>
      <c r="AA255" s="34"/>
      <c r="AB255" s="34"/>
      <c r="AC255" s="34"/>
      <c r="AD255" s="34"/>
      <c r="AE255" s="34"/>
      <c r="AR255" s="183" t="s">
        <v>342</v>
      </c>
      <c r="AT255" s="183" t="s">
        <v>239</v>
      </c>
      <c r="AU255" s="183" t="s">
        <v>84</v>
      </c>
      <c r="AY255" s="17" t="s">
        <v>144</v>
      </c>
      <c r="BE255" s="184">
        <f>IF(N255="základní",J255,0)</f>
        <v>0</v>
      </c>
      <c r="BF255" s="184">
        <f>IF(N255="snížená",J255,0)</f>
        <v>0</v>
      </c>
      <c r="BG255" s="184">
        <f>IF(N255="zákl. přenesená",J255,0)</f>
        <v>0</v>
      </c>
      <c r="BH255" s="184">
        <f>IF(N255="sníž. přenesená",J255,0)</f>
        <v>0</v>
      </c>
      <c r="BI255" s="184">
        <f>IF(N255="nulová",J255,0)</f>
        <v>0</v>
      </c>
      <c r="BJ255" s="17" t="s">
        <v>82</v>
      </c>
      <c r="BK255" s="184">
        <f>ROUND((ROUND(I255,2))*(ROUND(H255,2)),2)</f>
        <v>0</v>
      </c>
      <c r="BL255" s="17" t="s">
        <v>252</v>
      </c>
      <c r="BM255" s="183" t="s">
        <v>437</v>
      </c>
    </row>
    <row r="256" spans="1:65" s="13" customFormat="1">
      <c r="B256" s="190"/>
      <c r="C256" s="191"/>
      <c r="D256" s="192" t="s">
        <v>156</v>
      </c>
      <c r="E256" s="191"/>
      <c r="F256" s="194" t="s">
        <v>438</v>
      </c>
      <c r="G256" s="191"/>
      <c r="H256" s="195">
        <v>3.37</v>
      </c>
      <c r="I256" s="196"/>
      <c r="J256" s="191"/>
      <c r="K256" s="191"/>
      <c r="L256" s="197"/>
      <c r="M256" s="198"/>
      <c r="N256" s="199"/>
      <c r="O256" s="199"/>
      <c r="P256" s="199"/>
      <c r="Q256" s="199"/>
      <c r="R256" s="199"/>
      <c r="S256" s="199"/>
      <c r="T256" s="200"/>
      <c r="AT256" s="201" t="s">
        <v>156</v>
      </c>
      <c r="AU256" s="201" t="s">
        <v>84</v>
      </c>
      <c r="AV256" s="13" t="s">
        <v>84</v>
      </c>
      <c r="AW256" s="13" t="s">
        <v>4</v>
      </c>
      <c r="AX256" s="13" t="s">
        <v>82</v>
      </c>
      <c r="AY256" s="201" t="s">
        <v>144</v>
      </c>
    </row>
    <row r="257" spans="1:65" s="2" customFormat="1" ht="24.2" customHeight="1">
      <c r="A257" s="34"/>
      <c r="B257" s="35"/>
      <c r="C257" s="173" t="s">
        <v>439</v>
      </c>
      <c r="D257" s="173" t="s">
        <v>147</v>
      </c>
      <c r="E257" s="174" t="s">
        <v>440</v>
      </c>
      <c r="F257" s="175" t="s">
        <v>441</v>
      </c>
      <c r="G257" s="176" t="s">
        <v>168</v>
      </c>
      <c r="H257" s="177">
        <v>3</v>
      </c>
      <c r="I257" s="178"/>
      <c r="J257" s="177">
        <f>ROUND((ROUND(I257,2))*(ROUND(H257,2)),2)</f>
        <v>0</v>
      </c>
      <c r="K257" s="175" t="s">
        <v>151</v>
      </c>
      <c r="L257" s="39"/>
      <c r="M257" s="179" t="s">
        <v>18</v>
      </c>
      <c r="N257" s="180" t="s">
        <v>45</v>
      </c>
      <c r="O257" s="64"/>
      <c r="P257" s="181">
        <f>O257*H257</f>
        <v>0</v>
      </c>
      <c r="Q257" s="181">
        <v>1E-4</v>
      </c>
      <c r="R257" s="181">
        <f>Q257*H257</f>
        <v>3.0000000000000003E-4</v>
      </c>
      <c r="S257" s="181">
        <v>0</v>
      </c>
      <c r="T257" s="182">
        <f>S257*H257</f>
        <v>0</v>
      </c>
      <c r="U257" s="34"/>
      <c r="V257" s="34"/>
      <c r="W257" s="34"/>
      <c r="X257" s="34"/>
      <c r="Y257" s="34"/>
      <c r="Z257" s="34"/>
      <c r="AA257" s="34"/>
      <c r="AB257" s="34"/>
      <c r="AC257" s="34"/>
      <c r="AD257" s="34"/>
      <c r="AE257" s="34"/>
      <c r="AR257" s="183" t="s">
        <v>252</v>
      </c>
      <c r="AT257" s="183" t="s">
        <v>147</v>
      </c>
      <c r="AU257" s="183" t="s">
        <v>84</v>
      </c>
      <c r="AY257" s="17" t="s">
        <v>144</v>
      </c>
      <c r="BE257" s="184">
        <f>IF(N257="základní",J257,0)</f>
        <v>0</v>
      </c>
      <c r="BF257" s="184">
        <f>IF(N257="snížená",J257,0)</f>
        <v>0</v>
      </c>
      <c r="BG257" s="184">
        <f>IF(N257="zákl. přenesená",J257,0)</f>
        <v>0</v>
      </c>
      <c r="BH257" s="184">
        <f>IF(N257="sníž. přenesená",J257,0)</f>
        <v>0</v>
      </c>
      <c r="BI257" s="184">
        <f>IF(N257="nulová",J257,0)</f>
        <v>0</v>
      </c>
      <c r="BJ257" s="17" t="s">
        <v>82</v>
      </c>
      <c r="BK257" s="184">
        <f>ROUND((ROUND(I257,2))*(ROUND(H257,2)),2)</f>
        <v>0</v>
      </c>
      <c r="BL257" s="17" t="s">
        <v>252</v>
      </c>
      <c r="BM257" s="183" t="s">
        <v>442</v>
      </c>
    </row>
    <row r="258" spans="1:65" s="2" customFormat="1">
      <c r="A258" s="34"/>
      <c r="B258" s="35"/>
      <c r="C258" s="36"/>
      <c r="D258" s="185" t="s">
        <v>154</v>
      </c>
      <c r="E258" s="36"/>
      <c r="F258" s="186" t="s">
        <v>443</v>
      </c>
      <c r="G258" s="36"/>
      <c r="H258" s="36"/>
      <c r="I258" s="187"/>
      <c r="J258" s="36"/>
      <c r="K258" s="36"/>
      <c r="L258" s="39"/>
      <c r="M258" s="188"/>
      <c r="N258" s="189"/>
      <c r="O258" s="64"/>
      <c r="P258" s="64"/>
      <c r="Q258" s="64"/>
      <c r="R258" s="64"/>
      <c r="S258" s="64"/>
      <c r="T258" s="65"/>
      <c r="U258" s="34"/>
      <c r="V258" s="34"/>
      <c r="W258" s="34"/>
      <c r="X258" s="34"/>
      <c r="Y258" s="34"/>
      <c r="Z258" s="34"/>
      <c r="AA258" s="34"/>
      <c r="AB258" s="34"/>
      <c r="AC258" s="34"/>
      <c r="AD258" s="34"/>
      <c r="AE258" s="34"/>
      <c r="AT258" s="17" t="s">
        <v>154</v>
      </c>
      <c r="AU258" s="17" t="s">
        <v>84</v>
      </c>
    </row>
    <row r="259" spans="1:65" s="2" customFormat="1" ht="33" customHeight="1">
      <c r="A259" s="34"/>
      <c r="B259" s="35"/>
      <c r="C259" s="173" t="s">
        <v>444</v>
      </c>
      <c r="D259" s="173" t="s">
        <v>147</v>
      </c>
      <c r="E259" s="174" t="s">
        <v>445</v>
      </c>
      <c r="F259" s="175" t="s">
        <v>446</v>
      </c>
      <c r="G259" s="176" t="s">
        <v>168</v>
      </c>
      <c r="H259" s="177">
        <v>3</v>
      </c>
      <c r="I259" s="178"/>
      <c r="J259" s="177">
        <f>ROUND((ROUND(I259,2))*(ROUND(H259,2)),2)</f>
        <v>0</v>
      </c>
      <c r="K259" s="175" t="s">
        <v>151</v>
      </c>
      <c r="L259" s="39"/>
      <c r="M259" s="179" t="s">
        <v>18</v>
      </c>
      <c r="N259" s="180" t="s">
        <v>45</v>
      </c>
      <c r="O259" s="64"/>
      <c r="P259" s="181">
        <f>O259*H259</f>
        <v>0</v>
      </c>
      <c r="Q259" s="181">
        <v>6.9999999999999999E-4</v>
      </c>
      <c r="R259" s="181">
        <f>Q259*H259</f>
        <v>2.0999999999999999E-3</v>
      </c>
      <c r="S259" s="181">
        <v>0</v>
      </c>
      <c r="T259" s="182">
        <f>S259*H259</f>
        <v>0</v>
      </c>
      <c r="U259" s="34"/>
      <c r="V259" s="34"/>
      <c r="W259" s="34"/>
      <c r="X259" s="34"/>
      <c r="Y259" s="34"/>
      <c r="Z259" s="34"/>
      <c r="AA259" s="34"/>
      <c r="AB259" s="34"/>
      <c r="AC259" s="34"/>
      <c r="AD259" s="34"/>
      <c r="AE259" s="34"/>
      <c r="AR259" s="183" t="s">
        <v>252</v>
      </c>
      <c r="AT259" s="183" t="s">
        <v>147</v>
      </c>
      <c r="AU259" s="183" t="s">
        <v>84</v>
      </c>
      <c r="AY259" s="17" t="s">
        <v>144</v>
      </c>
      <c r="BE259" s="184">
        <f>IF(N259="základní",J259,0)</f>
        <v>0</v>
      </c>
      <c r="BF259" s="184">
        <f>IF(N259="snížená",J259,0)</f>
        <v>0</v>
      </c>
      <c r="BG259" s="184">
        <f>IF(N259="zákl. přenesená",J259,0)</f>
        <v>0</v>
      </c>
      <c r="BH259" s="184">
        <f>IF(N259="sníž. přenesená",J259,0)</f>
        <v>0</v>
      </c>
      <c r="BI259" s="184">
        <f>IF(N259="nulová",J259,0)</f>
        <v>0</v>
      </c>
      <c r="BJ259" s="17" t="s">
        <v>82</v>
      </c>
      <c r="BK259" s="184">
        <f>ROUND((ROUND(I259,2))*(ROUND(H259,2)),2)</f>
        <v>0</v>
      </c>
      <c r="BL259" s="17" t="s">
        <v>252</v>
      </c>
      <c r="BM259" s="183" t="s">
        <v>447</v>
      </c>
    </row>
    <row r="260" spans="1:65" s="2" customFormat="1">
      <c r="A260" s="34"/>
      <c r="B260" s="35"/>
      <c r="C260" s="36"/>
      <c r="D260" s="185" t="s">
        <v>154</v>
      </c>
      <c r="E260" s="36"/>
      <c r="F260" s="186" t="s">
        <v>448</v>
      </c>
      <c r="G260" s="36"/>
      <c r="H260" s="36"/>
      <c r="I260" s="187"/>
      <c r="J260" s="36"/>
      <c r="K260" s="36"/>
      <c r="L260" s="39"/>
      <c r="M260" s="188"/>
      <c r="N260" s="189"/>
      <c r="O260" s="64"/>
      <c r="P260" s="64"/>
      <c r="Q260" s="64"/>
      <c r="R260" s="64"/>
      <c r="S260" s="64"/>
      <c r="T260" s="65"/>
      <c r="U260" s="34"/>
      <c r="V260" s="34"/>
      <c r="W260" s="34"/>
      <c r="X260" s="34"/>
      <c r="Y260" s="34"/>
      <c r="Z260" s="34"/>
      <c r="AA260" s="34"/>
      <c r="AB260" s="34"/>
      <c r="AC260" s="34"/>
      <c r="AD260" s="34"/>
      <c r="AE260" s="34"/>
      <c r="AT260" s="17" t="s">
        <v>154</v>
      </c>
      <c r="AU260" s="17" t="s">
        <v>84</v>
      </c>
    </row>
    <row r="261" spans="1:65" s="2" customFormat="1" ht="49.15" customHeight="1">
      <c r="A261" s="34"/>
      <c r="B261" s="35"/>
      <c r="C261" s="173" t="s">
        <v>449</v>
      </c>
      <c r="D261" s="173" t="s">
        <v>147</v>
      </c>
      <c r="E261" s="174" t="s">
        <v>450</v>
      </c>
      <c r="F261" s="175" t="s">
        <v>451</v>
      </c>
      <c r="G261" s="176" t="s">
        <v>168</v>
      </c>
      <c r="H261" s="177">
        <v>3</v>
      </c>
      <c r="I261" s="178"/>
      <c r="J261" s="177">
        <f>ROUND((ROUND(I261,2))*(ROUND(H261,2)),2)</f>
        <v>0</v>
      </c>
      <c r="K261" s="175" t="s">
        <v>151</v>
      </c>
      <c r="L261" s="39"/>
      <c r="M261" s="179" t="s">
        <v>18</v>
      </c>
      <c r="N261" s="180" t="s">
        <v>45</v>
      </c>
      <c r="O261" s="64"/>
      <c r="P261" s="181">
        <f>O261*H261</f>
        <v>0</v>
      </c>
      <c r="Q261" s="181">
        <v>0</v>
      </c>
      <c r="R261" s="181">
        <f>Q261*H261</f>
        <v>0</v>
      </c>
      <c r="S261" s="181">
        <v>1.721E-2</v>
      </c>
      <c r="T261" s="182">
        <f>S261*H261</f>
        <v>5.1629999999999995E-2</v>
      </c>
      <c r="U261" s="34"/>
      <c r="V261" s="34"/>
      <c r="W261" s="34"/>
      <c r="X261" s="34"/>
      <c r="Y261" s="34"/>
      <c r="Z261" s="34"/>
      <c r="AA261" s="34"/>
      <c r="AB261" s="34"/>
      <c r="AC261" s="34"/>
      <c r="AD261" s="34"/>
      <c r="AE261" s="34"/>
      <c r="AR261" s="183" t="s">
        <v>252</v>
      </c>
      <c r="AT261" s="183" t="s">
        <v>147</v>
      </c>
      <c r="AU261" s="183" t="s">
        <v>84</v>
      </c>
      <c r="AY261" s="17" t="s">
        <v>144</v>
      </c>
      <c r="BE261" s="184">
        <f>IF(N261="základní",J261,0)</f>
        <v>0</v>
      </c>
      <c r="BF261" s="184">
        <f>IF(N261="snížená",J261,0)</f>
        <v>0</v>
      </c>
      <c r="BG261" s="184">
        <f>IF(N261="zákl. přenesená",J261,0)</f>
        <v>0</v>
      </c>
      <c r="BH261" s="184">
        <f>IF(N261="sníž. přenesená",J261,0)</f>
        <v>0</v>
      </c>
      <c r="BI261" s="184">
        <f>IF(N261="nulová",J261,0)</f>
        <v>0</v>
      </c>
      <c r="BJ261" s="17" t="s">
        <v>82</v>
      </c>
      <c r="BK261" s="184">
        <f>ROUND((ROUND(I261,2))*(ROUND(H261,2)),2)</f>
        <v>0</v>
      </c>
      <c r="BL261" s="17" t="s">
        <v>252</v>
      </c>
      <c r="BM261" s="183" t="s">
        <v>452</v>
      </c>
    </row>
    <row r="262" spans="1:65" s="2" customFormat="1">
      <c r="A262" s="34"/>
      <c r="B262" s="35"/>
      <c r="C262" s="36"/>
      <c r="D262" s="185" t="s">
        <v>154</v>
      </c>
      <c r="E262" s="36"/>
      <c r="F262" s="186" t="s">
        <v>453</v>
      </c>
      <c r="G262" s="36"/>
      <c r="H262" s="36"/>
      <c r="I262" s="187"/>
      <c r="J262" s="36"/>
      <c r="K262" s="36"/>
      <c r="L262" s="39"/>
      <c r="M262" s="188"/>
      <c r="N262" s="189"/>
      <c r="O262" s="64"/>
      <c r="P262" s="64"/>
      <c r="Q262" s="64"/>
      <c r="R262" s="64"/>
      <c r="S262" s="64"/>
      <c r="T262" s="65"/>
      <c r="U262" s="34"/>
      <c r="V262" s="34"/>
      <c r="W262" s="34"/>
      <c r="X262" s="34"/>
      <c r="Y262" s="34"/>
      <c r="Z262" s="34"/>
      <c r="AA262" s="34"/>
      <c r="AB262" s="34"/>
      <c r="AC262" s="34"/>
      <c r="AD262" s="34"/>
      <c r="AE262" s="34"/>
      <c r="AT262" s="17" t="s">
        <v>154</v>
      </c>
      <c r="AU262" s="17" t="s">
        <v>84</v>
      </c>
    </row>
    <row r="263" spans="1:65" s="13" customFormat="1">
      <c r="B263" s="190"/>
      <c r="C263" s="191"/>
      <c r="D263" s="192" t="s">
        <v>156</v>
      </c>
      <c r="E263" s="193" t="s">
        <v>18</v>
      </c>
      <c r="F263" s="194" t="s">
        <v>423</v>
      </c>
      <c r="G263" s="191"/>
      <c r="H263" s="195">
        <v>3</v>
      </c>
      <c r="I263" s="196"/>
      <c r="J263" s="191"/>
      <c r="K263" s="191"/>
      <c r="L263" s="197"/>
      <c r="M263" s="198"/>
      <c r="N263" s="199"/>
      <c r="O263" s="199"/>
      <c r="P263" s="199"/>
      <c r="Q263" s="199"/>
      <c r="R263" s="199"/>
      <c r="S263" s="199"/>
      <c r="T263" s="200"/>
      <c r="AT263" s="201" t="s">
        <v>156</v>
      </c>
      <c r="AU263" s="201" t="s">
        <v>84</v>
      </c>
      <c r="AV263" s="13" t="s">
        <v>84</v>
      </c>
      <c r="AW263" s="13" t="s">
        <v>36</v>
      </c>
      <c r="AX263" s="13" t="s">
        <v>82</v>
      </c>
      <c r="AY263" s="201" t="s">
        <v>144</v>
      </c>
    </row>
    <row r="264" spans="1:65" s="2" customFormat="1" ht="37.9" customHeight="1">
      <c r="A264" s="34"/>
      <c r="B264" s="35"/>
      <c r="C264" s="173" t="s">
        <v>454</v>
      </c>
      <c r="D264" s="173" t="s">
        <v>147</v>
      </c>
      <c r="E264" s="174" t="s">
        <v>455</v>
      </c>
      <c r="F264" s="175" t="s">
        <v>456</v>
      </c>
      <c r="G264" s="176" t="s">
        <v>168</v>
      </c>
      <c r="H264" s="177">
        <v>5</v>
      </c>
      <c r="I264" s="178"/>
      <c r="J264" s="177">
        <f>ROUND((ROUND(I264,2))*(ROUND(H264,2)),2)</f>
        <v>0</v>
      </c>
      <c r="K264" s="175" t="s">
        <v>151</v>
      </c>
      <c r="L264" s="39"/>
      <c r="M264" s="179" t="s">
        <v>18</v>
      </c>
      <c r="N264" s="180" t="s">
        <v>45</v>
      </c>
      <c r="O264" s="64"/>
      <c r="P264" s="181">
        <f>O264*H264</f>
        <v>0</v>
      </c>
      <c r="Q264" s="181">
        <v>1.25E-3</v>
      </c>
      <c r="R264" s="181">
        <f>Q264*H264</f>
        <v>6.2500000000000003E-3</v>
      </c>
      <c r="S264" s="181">
        <v>0</v>
      </c>
      <c r="T264" s="182">
        <f>S264*H264</f>
        <v>0</v>
      </c>
      <c r="U264" s="34"/>
      <c r="V264" s="34"/>
      <c r="W264" s="34"/>
      <c r="X264" s="34"/>
      <c r="Y264" s="34"/>
      <c r="Z264" s="34"/>
      <c r="AA264" s="34"/>
      <c r="AB264" s="34"/>
      <c r="AC264" s="34"/>
      <c r="AD264" s="34"/>
      <c r="AE264" s="34"/>
      <c r="AR264" s="183" t="s">
        <v>252</v>
      </c>
      <c r="AT264" s="183" t="s">
        <v>147</v>
      </c>
      <c r="AU264" s="183" t="s">
        <v>84</v>
      </c>
      <c r="AY264" s="17" t="s">
        <v>144</v>
      </c>
      <c r="BE264" s="184">
        <f>IF(N264="základní",J264,0)</f>
        <v>0</v>
      </c>
      <c r="BF264" s="184">
        <f>IF(N264="snížená",J264,0)</f>
        <v>0</v>
      </c>
      <c r="BG264" s="184">
        <f>IF(N264="zákl. přenesená",J264,0)</f>
        <v>0</v>
      </c>
      <c r="BH264" s="184">
        <f>IF(N264="sníž. přenesená",J264,0)</f>
        <v>0</v>
      </c>
      <c r="BI264" s="184">
        <f>IF(N264="nulová",J264,0)</f>
        <v>0</v>
      </c>
      <c r="BJ264" s="17" t="s">
        <v>82</v>
      </c>
      <c r="BK264" s="184">
        <f>ROUND((ROUND(I264,2))*(ROUND(H264,2)),2)</f>
        <v>0</v>
      </c>
      <c r="BL264" s="17" t="s">
        <v>252</v>
      </c>
      <c r="BM264" s="183" t="s">
        <v>457</v>
      </c>
    </row>
    <row r="265" spans="1:65" s="2" customFormat="1">
      <c r="A265" s="34"/>
      <c r="B265" s="35"/>
      <c r="C265" s="36"/>
      <c r="D265" s="185" t="s">
        <v>154</v>
      </c>
      <c r="E265" s="36"/>
      <c r="F265" s="186" t="s">
        <v>458</v>
      </c>
      <c r="G265" s="36"/>
      <c r="H265" s="36"/>
      <c r="I265" s="187"/>
      <c r="J265" s="36"/>
      <c r="K265" s="36"/>
      <c r="L265" s="39"/>
      <c r="M265" s="188"/>
      <c r="N265" s="189"/>
      <c r="O265" s="64"/>
      <c r="P265" s="64"/>
      <c r="Q265" s="64"/>
      <c r="R265" s="64"/>
      <c r="S265" s="64"/>
      <c r="T265" s="65"/>
      <c r="U265" s="34"/>
      <c r="V265" s="34"/>
      <c r="W265" s="34"/>
      <c r="X265" s="34"/>
      <c r="Y265" s="34"/>
      <c r="Z265" s="34"/>
      <c r="AA265" s="34"/>
      <c r="AB265" s="34"/>
      <c r="AC265" s="34"/>
      <c r="AD265" s="34"/>
      <c r="AE265" s="34"/>
      <c r="AT265" s="17" t="s">
        <v>154</v>
      </c>
      <c r="AU265" s="17" t="s">
        <v>84</v>
      </c>
    </row>
    <row r="266" spans="1:65" s="13" customFormat="1">
      <c r="B266" s="190"/>
      <c r="C266" s="191"/>
      <c r="D266" s="192" t="s">
        <v>156</v>
      </c>
      <c r="E266" s="193" t="s">
        <v>18</v>
      </c>
      <c r="F266" s="194" t="s">
        <v>459</v>
      </c>
      <c r="G266" s="191"/>
      <c r="H266" s="195">
        <v>5</v>
      </c>
      <c r="I266" s="196"/>
      <c r="J266" s="191"/>
      <c r="K266" s="191"/>
      <c r="L266" s="197"/>
      <c r="M266" s="198"/>
      <c r="N266" s="199"/>
      <c r="O266" s="199"/>
      <c r="P266" s="199"/>
      <c r="Q266" s="199"/>
      <c r="R266" s="199"/>
      <c r="S266" s="199"/>
      <c r="T266" s="200"/>
      <c r="AT266" s="201" t="s">
        <v>156</v>
      </c>
      <c r="AU266" s="201" t="s">
        <v>84</v>
      </c>
      <c r="AV266" s="13" t="s">
        <v>84</v>
      </c>
      <c r="AW266" s="13" t="s">
        <v>36</v>
      </c>
      <c r="AX266" s="13" t="s">
        <v>82</v>
      </c>
      <c r="AY266" s="201" t="s">
        <v>144</v>
      </c>
    </row>
    <row r="267" spans="1:65" s="2" customFormat="1" ht="24.2" customHeight="1">
      <c r="A267" s="34"/>
      <c r="B267" s="35"/>
      <c r="C267" s="224" t="s">
        <v>460</v>
      </c>
      <c r="D267" s="224" t="s">
        <v>239</v>
      </c>
      <c r="E267" s="225" t="s">
        <v>461</v>
      </c>
      <c r="F267" s="226" t="s">
        <v>462</v>
      </c>
      <c r="G267" s="227" t="s">
        <v>168</v>
      </c>
      <c r="H267" s="228">
        <v>5.25</v>
      </c>
      <c r="I267" s="229"/>
      <c r="J267" s="228">
        <f>ROUND((ROUND(I267,2))*(ROUND(H267,2)),2)</f>
        <v>0</v>
      </c>
      <c r="K267" s="226" t="s">
        <v>151</v>
      </c>
      <c r="L267" s="230"/>
      <c r="M267" s="231" t="s">
        <v>18</v>
      </c>
      <c r="N267" s="232" t="s">
        <v>45</v>
      </c>
      <c r="O267" s="64"/>
      <c r="P267" s="181">
        <f>O267*H267</f>
        <v>0</v>
      </c>
      <c r="Q267" s="181">
        <v>8.0000000000000002E-3</v>
      </c>
      <c r="R267" s="181">
        <f>Q267*H267</f>
        <v>4.2000000000000003E-2</v>
      </c>
      <c r="S267" s="181">
        <v>0</v>
      </c>
      <c r="T267" s="182">
        <f>S267*H267</f>
        <v>0</v>
      </c>
      <c r="U267" s="34"/>
      <c r="V267" s="34"/>
      <c r="W267" s="34"/>
      <c r="X267" s="34"/>
      <c r="Y267" s="34"/>
      <c r="Z267" s="34"/>
      <c r="AA267" s="34"/>
      <c r="AB267" s="34"/>
      <c r="AC267" s="34"/>
      <c r="AD267" s="34"/>
      <c r="AE267" s="34"/>
      <c r="AR267" s="183" t="s">
        <v>342</v>
      </c>
      <c r="AT267" s="183" t="s">
        <v>239</v>
      </c>
      <c r="AU267" s="183" t="s">
        <v>84</v>
      </c>
      <c r="AY267" s="17" t="s">
        <v>144</v>
      </c>
      <c r="BE267" s="184">
        <f>IF(N267="základní",J267,0)</f>
        <v>0</v>
      </c>
      <c r="BF267" s="184">
        <f>IF(N267="snížená",J267,0)</f>
        <v>0</v>
      </c>
      <c r="BG267" s="184">
        <f>IF(N267="zákl. přenesená",J267,0)</f>
        <v>0</v>
      </c>
      <c r="BH267" s="184">
        <f>IF(N267="sníž. přenesená",J267,0)</f>
        <v>0</v>
      </c>
      <c r="BI267" s="184">
        <f>IF(N267="nulová",J267,0)</f>
        <v>0</v>
      </c>
      <c r="BJ267" s="17" t="s">
        <v>82</v>
      </c>
      <c r="BK267" s="184">
        <f>ROUND((ROUND(I267,2))*(ROUND(H267,2)),2)</f>
        <v>0</v>
      </c>
      <c r="BL267" s="17" t="s">
        <v>252</v>
      </c>
      <c r="BM267" s="183" t="s">
        <v>463</v>
      </c>
    </row>
    <row r="268" spans="1:65" s="13" customFormat="1">
      <c r="B268" s="190"/>
      <c r="C268" s="191"/>
      <c r="D268" s="192" t="s">
        <v>156</v>
      </c>
      <c r="E268" s="191"/>
      <c r="F268" s="194" t="s">
        <v>464</v>
      </c>
      <c r="G268" s="191"/>
      <c r="H268" s="195">
        <v>5.25</v>
      </c>
      <c r="I268" s="196"/>
      <c r="J268" s="191"/>
      <c r="K268" s="191"/>
      <c r="L268" s="197"/>
      <c r="M268" s="198"/>
      <c r="N268" s="199"/>
      <c r="O268" s="199"/>
      <c r="P268" s="199"/>
      <c r="Q268" s="199"/>
      <c r="R268" s="199"/>
      <c r="S268" s="199"/>
      <c r="T268" s="200"/>
      <c r="AT268" s="201" t="s">
        <v>156</v>
      </c>
      <c r="AU268" s="201" t="s">
        <v>84</v>
      </c>
      <c r="AV268" s="13" t="s">
        <v>84</v>
      </c>
      <c r="AW268" s="13" t="s">
        <v>4</v>
      </c>
      <c r="AX268" s="13" t="s">
        <v>82</v>
      </c>
      <c r="AY268" s="201" t="s">
        <v>144</v>
      </c>
    </row>
    <row r="269" spans="1:65" s="2" customFormat="1" ht="24.2" customHeight="1">
      <c r="A269" s="34"/>
      <c r="B269" s="35"/>
      <c r="C269" s="173" t="s">
        <v>465</v>
      </c>
      <c r="D269" s="173" t="s">
        <v>147</v>
      </c>
      <c r="E269" s="174" t="s">
        <v>466</v>
      </c>
      <c r="F269" s="175" t="s">
        <v>467</v>
      </c>
      <c r="G269" s="176" t="s">
        <v>168</v>
      </c>
      <c r="H269" s="177">
        <v>5</v>
      </c>
      <c r="I269" s="178"/>
      <c r="J269" s="177">
        <f>ROUND((ROUND(I269,2))*(ROUND(H269,2)),2)</f>
        <v>0</v>
      </c>
      <c r="K269" s="175" t="s">
        <v>151</v>
      </c>
      <c r="L269" s="39"/>
      <c r="M269" s="179" t="s">
        <v>18</v>
      </c>
      <c r="N269" s="180" t="s">
        <v>45</v>
      </c>
      <c r="O269" s="64"/>
      <c r="P269" s="181">
        <f>O269*H269</f>
        <v>0</v>
      </c>
      <c r="Q269" s="181">
        <v>0</v>
      </c>
      <c r="R269" s="181">
        <f>Q269*H269</f>
        <v>0</v>
      </c>
      <c r="S269" s="181">
        <v>1.0489999999999999E-2</v>
      </c>
      <c r="T269" s="182">
        <f>S269*H269</f>
        <v>5.2449999999999997E-2</v>
      </c>
      <c r="U269" s="34"/>
      <c r="V269" s="34"/>
      <c r="W269" s="34"/>
      <c r="X269" s="34"/>
      <c r="Y269" s="34"/>
      <c r="Z269" s="34"/>
      <c r="AA269" s="34"/>
      <c r="AB269" s="34"/>
      <c r="AC269" s="34"/>
      <c r="AD269" s="34"/>
      <c r="AE269" s="34"/>
      <c r="AR269" s="183" t="s">
        <v>252</v>
      </c>
      <c r="AT269" s="183" t="s">
        <v>147</v>
      </c>
      <c r="AU269" s="183" t="s">
        <v>84</v>
      </c>
      <c r="AY269" s="17" t="s">
        <v>144</v>
      </c>
      <c r="BE269" s="184">
        <f>IF(N269="základní",J269,0)</f>
        <v>0</v>
      </c>
      <c r="BF269" s="184">
        <f>IF(N269="snížená",J269,0)</f>
        <v>0</v>
      </c>
      <c r="BG269" s="184">
        <f>IF(N269="zákl. přenesená",J269,0)</f>
        <v>0</v>
      </c>
      <c r="BH269" s="184">
        <f>IF(N269="sníž. přenesená",J269,0)</f>
        <v>0</v>
      </c>
      <c r="BI269" s="184">
        <f>IF(N269="nulová",J269,0)</f>
        <v>0</v>
      </c>
      <c r="BJ269" s="17" t="s">
        <v>82</v>
      </c>
      <c r="BK269" s="184">
        <f>ROUND((ROUND(I269,2))*(ROUND(H269,2)),2)</f>
        <v>0</v>
      </c>
      <c r="BL269" s="17" t="s">
        <v>252</v>
      </c>
      <c r="BM269" s="183" t="s">
        <v>468</v>
      </c>
    </row>
    <row r="270" spans="1:65" s="2" customFormat="1">
      <c r="A270" s="34"/>
      <c r="B270" s="35"/>
      <c r="C270" s="36"/>
      <c r="D270" s="185" t="s">
        <v>154</v>
      </c>
      <c r="E270" s="36"/>
      <c r="F270" s="186" t="s">
        <v>469</v>
      </c>
      <c r="G270" s="36"/>
      <c r="H270" s="36"/>
      <c r="I270" s="187"/>
      <c r="J270" s="36"/>
      <c r="K270" s="36"/>
      <c r="L270" s="39"/>
      <c r="M270" s="188"/>
      <c r="N270" s="189"/>
      <c r="O270" s="64"/>
      <c r="P270" s="64"/>
      <c r="Q270" s="64"/>
      <c r="R270" s="64"/>
      <c r="S270" s="64"/>
      <c r="T270" s="65"/>
      <c r="U270" s="34"/>
      <c r="V270" s="34"/>
      <c r="W270" s="34"/>
      <c r="X270" s="34"/>
      <c r="Y270" s="34"/>
      <c r="Z270" s="34"/>
      <c r="AA270" s="34"/>
      <c r="AB270" s="34"/>
      <c r="AC270" s="34"/>
      <c r="AD270" s="34"/>
      <c r="AE270" s="34"/>
      <c r="AT270" s="17" t="s">
        <v>154</v>
      </c>
      <c r="AU270" s="17" t="s">
        <v>84</v>
      </c>
    </row>
    <row r="271" spans="1:65" s="13" customFormat="1">
      <c r="B271" s="190"/>
      <c r="C271" s="191"/>
      <c r="D271" s="192" t="s">
        <v>156</v>
      </c>
      <c r="E271" s="193" t="s">
        <v>18</v>
      </c>
      <c r="F271" s="194" t="s">
        <v>459</v>
      </c>
      <c r="G271" s="191"/>
      <c r="H271" s="195">
        <v>5</v>
      </c>
      <c r="I271" s="196"/>
      <c r="J271" s="191"/>
      <c r="K271" s="191"/>
      <c r="L271" s="197"/>
      <c r="M271" s="198"/>
      <c r="N271" s="199"/>
      <c r="O271" s="199"/>
      <c r="P271" s="199"/>
      <c r="Q271" s="199"/>
      <c r="R271" s="199"/>
      <c r="S271" s="199"/>
      <c r="T271" s="200"/>
      <c r="AT271" s="201" t="s">
        <v>156</v>
      </c>
      <c r="AU271" s="201" t="s">
        <v>84</v>
      </c>
      <c r="AV271" s="13" t="s">
        <v>84</v>
      </c>
      <c r="AW271" s="13" t="s">
        <v>36</v>
      </c>
      <c r="AX271" s="13" t="s">
        <v>82</v>
      </c>
      <c r="AY271" s="201" t="s">
        <v>144</v>
      </c>
    </row>
    <row r="272" spans="1:65" s="2" customFormat="1" ht="66.75" customHeight="1">
      <c r="A272" s="34"/>
      <c r="B272" s="35"/>
      <c r="C272" s="173" t="s">
        <v>470</v>
      </c>
      <c r="D272" s="173" t="s">
        <v>147</v>
      </c>
      <c r="E272" s="174" t="s">
        <v>471</v>
      </c>
      <c r="F272" s="175" t="s">
        <v>472</v>
      </c>
      <c r="G272" s="176" t="s">
        <v>328</v>
      </c>
      <c r="H272" s="177">
        <v>0.7</v>
      </c>
      <c r="I272" s="178"/>
      <c r="J272" s="177">
        <f>ROUND((ROUND(I272,2))*(ROUND(H272,2)),2)</f>
        <v>0</v>
      </c>
      <c r="K272" s="175" t="s">
        <v>151</v>
      </c>
      <c r="L272" s="39"/>
      <c r="M272" s="179" t="s">
        <v>18</v>
      </c>
      <c r="N272" s="180" t="s">
        <v>45</v>
      </c>
      <c r="O272" s="64"/>
      <c r="P272" s="181">
        <f>O272*H272</f>
        <v>0</v>
      </c>
      <c r="Q272" s="181">
        <v>0</v>
      </c>
      <c r="R272" s="181">
        <f>Q272*H272</f>
        <v>0</v>
      </c>
      <c r="S272" s="181">
        <v>0</v>
      </c>
      <c r="T272" s="182">
        <f>S272*H272</f>
        <v>0</v>
      </c>
      <c r="U272" s="34"/>
      <c r="V272" s="34"/>
      <c r="W272" s="34"/>
      <c r="X272" s="34"/>
      <c r="Y272" s="34"/>
      <c r="Z272" s="34"/>
      <c r="AA272" s="34"/>
      <c r="AB272" s="34"/>
      <c r="AC272" s="34"/>
      <c r="AD272" s="34"/>
      <c r="AE272" s="34"/>
      <c r="AR272" s="183" t="s">
        <v>252</v>
      </c>
      <c r="AT272" s="183" t="s">
        <v>147</v>
      </c>
      <c r="AU272" s="183" t="s">
        <v>84</v>
      </c>
      <c r="AY272" s="17" t="s">
        <v>144</v>
      </c>
      <c r="BE272" s="184">
        <f>IF(N272="základní",J272,0)</f>
        <v>0</v>
      </c>
      <c r="BF272" s="184">
        <f>IF(N272="snížená",J272,0)</f>
        <v>0</v>
      </c>
      <c r="BG272" s="184">
        <f>IF(N272="zákl. přenesená",J272,0)</f>
        <v>0</v>
      </c>
      <c r="BH272" s="184">
        <f>IF(N272="sníž. přenesená",J272,0)</f>
        <v>0</v>
      </c>
      <c r="BI272" s="184">
        <f>IF(N272="nulová",J272,0)</f>
        <v>0</v>
      </c>
      <c r="BJ272" s="17" t="s">
        <v>82</v>
      </c>
      <c r="BK272" s="184">
        <f>ROUND((ROUND(I272,2))*(ROUND(H272,2)),2)</f>
        <v>0</v>
      </c>
      <c r="BL272" s="17" t="s">
        <v>252</v>
      </c>
      <c r="BM272" s="183" t="s">
        <v>473</v>
      </c>
    </row>
    <row r="273" spans="1:65" s="2" customFormat="1">
      <c r="A273" s="34"/>
      <c r="B273" s="35"/>
      <c r="C273" s="36"/>
      <c r="D273" s="185" t="s">
        <v>154</v>
      </c>
      <c r="E273" s="36"/>
      <c r="F273" s="186" t="s">
        <v>474</v>
      </c>
      <c r="G273" s="36"/>
      <c r="H273" s="36"/>
      <c r="I273" s="187"/>
      <c r="J273" s="36"/>
      <c r="K273" s="36"/>
      <c r="L273" s="39"/>
      <c r="M273" s="188"/>
      <c r="N273" s="189"/>
      <c r="O273" s="64"/>
      <c r="P273" s="64"/>
      <c r="Q273" s="64"/>
      <c r="R273" s="64"/>
      <c r="S273" s="64"/>
      <c r="T273" s="65"/>
      <c r="U273" s="34"/>
      <c r="V273" s="34"/>
      <c r="W273" s="34"/>
      <c r="X273" s="34"/>
      <c r="Y273" s="34"/>
      <c r="Z273" s="34"/>
      <c r="AA273" s="34"/>
      <c r="AB273" s="34"/>
      <c r="AC273" s="34"/>
      <c r="AD273" s="34"/>
      <c r="AE273" s="34"/>
      <c r="AT273" s="17" t="s">
        <v>154</v>
      </c>
      <c r="AU273" s="17" t="s">
        <v>84</v>
      </c>
    </row>
    <row r="274" spans="1:65" s="2" customFormat="1" ht="62.65" customHeight="1">
      <c r="A274" s="34"/>
      <c r="B274" s="35"/>
      <c r="C274" s="173" t="s">
        <v>475</v>
      </c>
      <c r="D274" s="173" t="s">
        <v>147</v>
      </c>
      <c r="E274" s="174" t="s">
        <v>476</v>
      </c>
      <c r="F274" s="175" t="s">
        <v>477</v>
      </c>
      <c r="G274" s="176" t="s">
        <v>328</v>
      </c>
      <c r="H274" s="177">
        <v>0.7</v>
      </c>
      <c r="I274" s="178"/>
      <c r="J274" s="177">
        <f>ROUND((ROUND(I274,2))*(ROUND(H274,2)),2)</f>
        <v>0</v>
      </c>
      <c r="K274" s="175" t="s">
        <v>151</v>
      </c>
      <c r="L274" s="39"/>
      <c r="M274" s="179" t="s">
        <v>18</v>
      </c>
      <c r="N274" s="180" t="s">
        <v>45</v>
      </c>
      <c r="O274" s="64"/>
      <c r="P274" s="181">
        <f>O274*H274</f>
        <v>0</v>
      </c>
      <c r="Q274" s="181">
        <v>0</v>
      </c>
      <c r="R274" s="181">
        <f>Q274*H274</f>
        <v>0</v>
      </c>
      <c r="S274" s="181">
        <v>0</v>
      </c>
      <c r="T274" s="182">
        <f>S274*H274</f>
        <v>0</v>
      </c>
      <c r="U274" s="34"/>
      <c r="V274" s="34"/>
      <c r="W274" s="34"/>
      <c r="X274" s="34"/>
      <c r="Y274" s="34"/>
      <c r="Z274" s="34"/>
      <c r="AA274" s="34"/>
      <c r="AB274" s="34"/>
      <c r="AC274" s="34"/>
      <c r="AD274" s="34"/>
      <c r="AE274" s="34"/>
      <c r="AR274" s="183" t="s">
        <v>252</v>
      </c>
      <c r="AT274" s="183" t="s">
        <v>147</v>
      </c>
      <c r="AU274" s="183" t="s">
        <v>84</v>
      </c>
      <c r="AY274" s="17" t="s">
        <v>144</v>
      </c>
      <c r="BE274" s="184">
        <f>IF(N274="základní",J274,0)</f>
        <v>0</v>
      </c>
      <c r="BF274" s="184">
        <f>IF(N274="snížená",J274,0)</f>
        <v>0</v>
      </c>
      <c r="BG274" s="184">
        <f>IF(N274="zákl. přenesená",J274,0)</f>
        <v>0</v>
      </c>
      <c r="BH274" s="184">
        <f>IF(N274="sníž. přenesená",J274,0)</f>
        <v>0</v>
      </c>
      <c r="BI274" s="184">
        <f>IF(N274="nulová",J274,0)</f>
        <v>0</v>
      </c>
      <c r="BJ274" s="17" t="s">
        <v>82</v>
      </c>
      <c r="BK274" s="184">
        <f>ROUND((ROUND(I274,2))*(ROUND(H274,2)),2)</f>
        <v>0</v>
      </c>
      <c r="BL274" s="17" t="s">
        <v>252</v>
      </c>
      <c r="BM274" s="183" t="s">
        <v>478</v>
      </c>
    </row>
    <row r="275" spans="1:65" s="2" customFormat="1">
      <c r="A275" s="34"/>
      <c r="B275" s="35"/>
      <c r="C275" s="36"/>
      <c r="D275" s="185" t="s">
        <v>154</v>
      </c>
      <c r="E275" s="36"/>
      <c r="F275" s="186" t="s">
        <v>479</v>
      </c>
      <c r="G275" s="36"/>
      <c r="H275" s="36"/>
      <c r="I275" s="187"/>
      <c r="J275" s="36"/>
      <c r="K275" s="36"/>
      <c r="L275" s="39"/>
      <c r="M275" s="188"/>
      <c r="N275" s="189"/>
      <c r="O275" s="64"/>
      <c r="P275" s="64"/>
      <c r="Q275" s="64"/>
      <c r="R275" s="64"/>
      <c r="S275" s="64"/>
      <c r="T275" s="65"/>
      <c r="U275" s="34"/>
      <c r="V275" s="34"/>
      <c r="W275" s="34"/>
      <c r="X275" s="34"/>
      <c r="Y275" s="34"/>
      <c r="Z275" s="34"/>
      <c r="AA275" s="34"/>
      <c r="AB275" s="34"/>
      <c r="AC275" s="34"/>
      <c r="AD275" s="34"/>
      <c r="AE275" s="34"/>
      <c r="AT275" s="17" t="s">
        <v>154</v>
      </c>
      <c r="AU275" s="17" t="s">
        <v>84</v>
      </c>
    </row>
    <row r="276" spans="1:65" s="12" customFormat="1" ht="22.9" customHeight="1">
      <c r="B276" s="157"/>
      <c r="C276" s="158"/>
      <c r="D276" s="159" t="s">
        <v>73</v>
      </c>
      <c r="E276" s="171" t="s">
        <v>480</v>
      </c>
      <c r="F276" s="171" t="s">
        <v>481</v>
      </c>
      <c r="G276" s="158"/>
      <c r="H276" s="158"/>
      <c r="I276" s="161"/>
      <c r="J276" s="172">
        <f>BK276</f>
        <v>0</v>
      </c>
      <c r="K276" s="158"/>
      <c r="L276" s="163"/>
      <c r="M276" s="164"/>
      <c r="N276" s="165"/>
      <c r="O276" s="165"/>
      <c r="P276" s="166">
        <f>SUM(P277:P310)</f>
        <v>0</v>
      </c>
      <c r="Q276" s="165"/>
      <c r="R276" s="166">
        <f>SUM(R277:R310)</f>
        <v>0.1729</v>
      </c>
      <c r="S276" s="165"/>
      <c r="T276" s="167">
        <f>SUM(T277:T310)</f>
        <v>0.41659999999999997</v>
      </c>
      <c r="AR276" s="168" t="s">
        <v>84</v>
      </c>
      <c r="AT276" s="169" t="s">
        <v>73</v>
      </c>
      <c r="AU276" s="169" t="s">
        <v>82</v>
      </c>
      <c r="AY276" s="168" t="s">
        <v>144</v>
      </c>
      <c r="BK276" s="170">
        <f>SUM(BK277:BK310)</f>
        <v>0</v>
      </c>
    </row>
    <row r="277" spans="1:65" s="2" customFormat="1" ht="33" customHeight="1">
      <c r="A277" s="34"/>
      <c r="B277" s="35"/>
      <c r="C277" s="173" t="s">
        <v>482</v>
      </c>
      <c r="D277" s="173" t="s">
        <v>147</v>
      </c>
      <c r="E277" s="174" t="s">
        <v>483</v>
      </c>
      <c r="F277" s="175" t="s">
        <v>484</v>
      </c>
      <c r="G277" s="176" t="s">
        <v>150</v>
      </c>
      <c r="H277" s="177">
        <v>80</v>
      </c>
      <c r="I277" s="178"/>
      <c r="J277" s="177">
        <f>ROUND((ROUND(I277,2))*(ROUND(H277,2)),2)</f>
        <v>0</v>
      </c>
      <c r="K277" s="175" t="s">
        <v>151</v>
      </c>
      <c r="L277" s="39"/>
      <c r="M277" s="179" t="s">
        <v>18</v>
      </c>
      <c r="N277" s="180" t="s">
        <v>45</v>
      </c>
      <c r="O277" s="64"/>
      <c r="P277" s="181">
        <f>O277*H277</f>
        <v>0</v>
      </c>
      <c r="Q277" s="181">
        <v>0</v>
      </c>
      <c r="R277" s="181">
        <f>Q277*H277</f>
        <v>0</v>
      </c>
      <c r="S277" s="181">
        <v>4.0000000000000001E-3</v>
      </c>
      <c r="T277" s="182">
        <f>S277*H277</f>
        <v>0.32</v>
      </c>
      <c r="U277" s="34"/>
      <c r="V277" s="34"/>
      <c r="W277" s="34"/>
      <c r="X277" s="34"/>
      <c r="Y277" s="34"/>
      <c r="Z277" s="34"/>
      <c r="AA277" s="34"/>
      <c r="AB277" s="34"/>
      <c r="AC277" s="34"/>
      <c r="AD277" s="34"/>
      <c r="AE277" s="34"/>
      <c r="AR277" s="183" t="s">
        <v>252</v>
      </c>
      <c r="AT277" s="183" t="s">
        <v>147</v>
      </c>
      <c r="AU277" s="183" t="s">
        <v>84</v>
      </c>
      <c r="AY277" s="17" t="s">
        <v>144</v>
      </c>
      <c r="BE277" s="184">
        <f>IF(N277="základní",J277,0)</f>
        <v>0</v>
      </c>
      <c r="BF277" s="184">
        <f>IF(N277="snížená",J277,0)</f>
        <v>0</v>
      </c>
      <c r="BG277" s="184">
        <f>IF(N277="zákl. přenesená",J277,0)</f>
        <v>0</v>
      </c>
      <c r="BH277" s="184">
        <f>IF(N277="sníž. přenesená",J277,0)</f>
        <v>0</v>
      </c>
      <c r="BI277" s="184">
        <f>IF(N277="nulová",J277,0)</f>
        <v>0</v>
      </c>
      <c r="BJ277" s="17" t="s">
        <v>82</v>
      </c>
      <c r="BK277" s="184">
        <f>ROUND((ROUND(I277,2))*(ROUND(H277,2)),2)</f>
        <v>0</v>
      </c>
      <c r="BL277" s="17" t="s">
        <v>252</v>
      </c>
      <c r="BM277" s="183" t="s">
        <v>485</v>
      </c>
    </row>
    <row r="278" spans="1:65" s="2" customFormat="1">
      <c r="A278" s="34"/>
      <c r="B278" s="35"/>
      <c r="C278" s="36"/>
      <c r="D278" s="185" t="s">
        <v>154</v>
      </c>
      <c r="E278" s="36"/>
      <c r="F278" s="186" t="s">
        <v>486</v>
      </c>
      <c r="G278" s="36"/>
      <c r="H278" s="36"/>
      <c r="I278" s="187"/>
      <c r="J278" s="36"/>
      <c r="K278" s="36"/>
      <c r="L278" s="39"/>
      <c r="M278" s="188"/>
      <c r="N278" s="189"/>
      <c r="O278" s="64"/>
      <c r="P278" s="64"/>
      <c r="Q278" s="64"/>
      <c r="R278" s="64"/>
      <c r="S278" s="64"/>
      <c r="T278" s="65"/>
      <c r="U278" s="34"/>
      <c r="V278" s="34"/>
      <c r="W278" s="34"/>
      <c r="X278" s="34"/>
      <c r="Y278" s="34"/>
      <c r="Z278" s="34"/>
      <c r="AA278" s="34"/>
      <c r="AB278" s="34"/>
      <c r="AC278" s="34"/>
      <c r="AD278" s="34"/>
      <c r="AE278" s="34"/>
      <c r="AT278" s="17" t="s">
        <v>154</v>
      </c>
      <c r="AU278" s="17" t="s">
        <v>84</v>
      </c>
    </row>
    <row r="279" spans="1:65" s="2" customFormat="1" ht="39">
      <c r="A279" s="34"/>
      <c r="B279" s="35"/>
      <c r="C279" s="36"/>
      <c r="D279" s="192" t="s">
        <v>487</v>
      </c>
      <c r="E279" s="36"/>
      <c r="F279" s="233" t="s">
        <v>488</v>
      </c>
      <c r="G279" s="36"/>
      <c r="H279" s="36"/>
      <c r="I279" s="187"/>
      <c r="J279" s="36"/>
      <c r="K279" s="36"/>
      <c r="L279" s="39"/>
      <c r="M279" s="188"/>
      <c r="N279" s="189"/>
      <c r="O279" s="64"/>
      <c r="P279" s="64"/>
      <c r="Q279" s="64"/>
      <c r="R279" s="64"/>
      <c r="S279" s="64"/>
      <c r="T279" s="65"/>
      <c r="U279" s="34"/>
      <c r="V279" s="34"/>
      <c r="W279" s="34"/>
      <c r="X279" s="34"/>
      <c r="Y279" s="34"/>
      <c r="Z279" s="34"/>
      <c r="AA279" s="34"/>
      <c r="AB279" s="34"/>
      <c r="AC279" s="34"/>
      <c r="AD279" s="34"/>
      <c r="AE279" s="34"/>
      <c r="AT279" s="17" t="s">
        <v>487</v>
      </c>
      <c r="AU279" s="17" t="s">
        <v>84</v>
      </c>
    </row>
    <row r="280" spans="1:65" s="13" customFormat="1">
      <c r="B280" s="190"/>
      <c r="C280" s="191"/>
      <c r="D280" s="192" t="s">
        <v>156</v>
      </c>
      <c r="E280" s="193" t="s">
        <v>18</v>
      </c>
      <c r="F280" s="194" t="s">
        <v>489</v>
      </c>
      <c r="G280" s="191"/>
      <c r="H280" s="195">
        <v>20</v>
      </c>
      <c r="I280" s="196"/>
      <c r="J280" s="191"/>
      <c r="K280" s="191"/>
      <c r="L280" s="197"/>
      <c r="M280" s="198"/>
      <c r="N280" s="199"/>
      <c r="O280" s="199"/>
      <c r="P280" s="199"/>
      <c r="Q280" s="199"/>
      <c r="R280" s="199"/>
      <c r="S280" s="199"/>
      <c r="T280" s="200"/>
      <c r="AT280" s="201" t="s">
        <v>156</v>
      </c>
      <c r="AU280" s="201" t="s">
        <v>84</v>
      </c>
      <c r="AV280" s="13" t="s">
        <v>84</v>
      </c>
      <c r="AW280" s="13" t="s">
        <v>36</v>
      </c>
      <c r="AX280" s="13" t="s">
        <v>74</v>
      </c>
      <c r="AY280" s="201" t="s">
        <v>144</v>
      </c>
    </row>
    <row r="281" spans="1:65" s="13" customFormat="1">
      <c r="B281" s="190"/>
      <c r="C281" s="191"/>
      <c r="D281" s="192" t="s">
        <v>156</v>
      </c>
      <c r="E281" s="193" t="s">
        <v>18</v>
      </c>
      <c r="F281" s="194" t="s">
        <v>490</v>
      </c>
      <c r="G281" s="191"/>
      <c r="H281" s="195">
        <v>23</v>
      </c>
      <c r="I281" s="196"/>
      <c r="J281" s="191"/>
      <c r="K281" s="191"/>
      <c r="L281" s="197"/>
      <c r="M281" s="198"/>
      <c r="N281" s="199"/>
      <c r="O281" s="199"/>
      <c r="P281" s="199"/>
      <c r="Q281" s="199"/>
      <c r="R281" s="199"/>
      <c r="S281" s="199"/>
      <c r="T281" s="200"/>
      <c r="AT281" s="201" t="s">
        <v>156</v>
      </c>
      <c r="AU281" s="201" t="s">
        <v>84</v>
      </c>
      <c r="AV281" s="13" t="s">
        <v>84</v>
      </c>
      <c r="AW281" s="13" t="s">
        <v>36</v>
      </c>
      <c r="AX281" s="13" t="s">
        <v>74</v>
      </c>
      <c r="AY281" s="201" t="s">
        <v>144</v>
      </c>
    </row>
    <row r="282" spans="1:65" s="13" customFormat="1">
      <c r="B282" s="190"/>
      <c r="C282" s="191"/>
      <c r="D282" s="192" t="s">
        <v>156</v>
      </c>
      <c r="E282" s="193" t="s">
        <v>18</v>
      </c>
      <c r="F282" s="194" t="s">
        <v>491</v>
      </c>
      <c r="G282" s="191"/>
      <c r="H282" s="195">
        <v>37</v>
      </c>
      <c r="I282" s="196"/>
      <c r="J282" s="191"/>
      <c r="K282" s="191"/>
      <c r="L282" s="197"/>
      <c r="M282" s="198"/>
      <c r="N282" s="199"/>
      <c r="O282" s="199"/>
      <c r="P282" s="199"/>
      <c r="Q282" s="199"/>
      <c r="R282" s="199"/>
      <c r="S282" s="199"/>
      <c r="T282" s="200"/>
      <c r="AT282" s="201" t="s">
        <v>156</v>
      </c>
      <c r="AU282" s="201" t="s">
        <v>84</v>
      </c>
      <c r="AV282" s="13" t="s">
        <v>84</v>
      </c>
      <c r="AW282" s="13" t="s">
        <v>36</v>
      </c>
      <c r="AX282" s="13" t="s">
        <v>74</v>
      </c>
      <c r="AY282" s="201" t="s">
        <v>144</v>
      </c>
    </row>
    <row r="283" spans="1:65" s="14" customFormat="1">
      <c r="B283" s="202"/>
      <c r="C283" s="203"/>
      <c r="D283" s="192" t="s">
        <v>156</v>
      </c>
      <c r="E283" s="204" t="s">
        <v>18</v>
      </c>
      <c r="F283" s="205" t="s">
        <v>165</v>
      </c>
      <c r="G283" s="203"/>
      <c r="H283" s="206">
        <v>80</v>
      </c>
      <c r="I283" s="207"/>
      <c r="J283" s="203"/>
      <c r="K283" s="203"/>
      <c r="L283" s="208"/>
      <c r="M283" s="209"/>
      <c r="N283" s="210"/>
      <c r="O283" s="210"/>
      <c r="P283" s="210"/>
      <c r="Q283" s="210"/>
      <c r="R283" s="210"/>
      <c r="S283" s="210"/>
      <c r="T283" s="211"/>
      <c r="AT283" s="212" t="s">
        <v>156</v>
      </c>
      <c r="AU283" s="212" t="s">
        <v>84</v>
      </c>
      <c r="AV283" s="14" t="s">
        <v>152</v>
      </c>
      <c r="AW283" s="14" t="s">
        <v>36</v>
      </c>
      <c r="AX283" s="14" t="s">
        <v>82</v>
      </c>
      <c r="AY283" s="212" t="s">
        <v>144</v>
      </c>
    </row>
    <row r="284" spans="1:65" s="2" customFormat="1" ht="37.9" customHeight="1">
      <c r="A284" s="34"/>
      <c r="B284" s="35"/>
      <c r="C284" s="173" t="s">
        <v>492</v>
      </c>
      <c r="D284" s="173" t="s">
        <v>147</v>
      </c>
      <c r="E284" s="174" t="s">
        <v>493</v>
      </c>
      <c r="F284" s="175" t="s">
        <v>494</v>
      </c>
      <c r="G284" s="176" t="s">
        <v>150</v>
      </c>
      <c r="H284" s="177">
        <v>4</v>
      </c>
      <c r="I284" s="178"/>
      <c r="J284" s="177">
        <f>ROUND((ROUND(I284,2))*(ROUND(H284,2)),2)</f>
        <v>0</v>
      </c>
      <c r="K284" s="175" t="s">
        <v>151</v>
      </c>
      <c r="L284" s="39"/>
      <c r="M284" s="179" t="s">
        <v>18</v>
      </c>
      <c r="N284" s="180" t="s">
        <v>45</v>
      </c>
      <c r="O284" s="64"/>
      <c r="P284" s="181">
        <f>O284*H284</f>
        <v>0</v>
      </c>
      <c r="Q284" s="181">
        <v>0</v>
      </c>
      <c r="R284" s="181">
        <f>Q284*H284</f>
        <v>0</v>
      </c>
      <c r="S284" s="181">
        <v>0</v>
      </c>
      <c r="T284" s="182">
        <f>S284*H284</f>
        <v>0</v>
      </c>
      <c r="U284" s="34"/>
      <c r="V284" s="34"/>
      <c r="W284" s="34"/>
      <c r="X284" s="34"/>
      <c r="Y284" s="34"/>
      <c r="Z284" s="34"/>
      <c r="AA284" s="34"/>
      <c r="AB284" s="34"/>
      <c r="AC284" s="34"/>
      <c r="AD284" s="34"/>
      <c r="AE284" s="34"/>
      <c r="AR284" s="183" t="s">
        <v>252</v>
      </c>
      <c r="AT284" s="183" t="s">
        <v>147</v>
      </c>
      <c r="AU284" s="183" t="s">
        <v>84</v>
      </c>
      <c r="AY284" s="17" t="s">
        <v>144</v>
      </c>
      <c r="BE284" s="184">
        <f>IF(N284="základní",J284,0)</f>
        <v>0</v>
      </c>
      <c r="BF284" s="184">
        <f>IF(N284="snížená",J284,0)</f>
        <v>0</v>
      </c>
      <c r="BG284" s="184">
        <f>IF(N284="zákl. přenesená",J284,0)</f>
        <v>0</v>
      </c>
      <c r="BH284" s="184">
        <f>IF(N284="sníž. přenesená",J284,0)</f>
        <v>0</v>
      </c>
      <c r="BI284" s="184">
        <f>IF(N284="nulová",J284,0)</f>
        <v>0</v>
      </c>
      <c r="BJ284" s="17" t="s">
        <v>82</v>
      </c>
      <c r="BK284" s="184">
        <f>ROUND((ROUND(I284,2))*(ROUND(H284,2)),2)</f>
        <v>0</v>
      </c>
      <c r="BL284" s="17" t="s">
        <v>252</v>
      </c>
      <c r="BM284" s="183" t="s">
        <v>495</v>
      </c>
    </row>
    <row r="285" spans="1:65" s="2" customFormat="1">
      <c r="A285" s="34"/>
      <c r="B285" s="35"/>
      <c r="C285" s="36"/>
      <c r="D285" s="185" t="s">
        <v>154</v>
      </c>
      <c r="E285" s="36"/>
      <c r="F285" s="186" t="s">
        <v>496</v>
      </c>
      <c r="G285" s="36"/>
      <c r="H285" s="36"/>
      <c r="I285" s="187"/>
      <c r="J285" s="36"/>
      <c r="K285" s="36"/>
      <c r="L285" s="39"/>
      <c r="M285" s="188"/>
      <c r="N285" s="189"/>
      <c r="O285" s="64"/>
      <c r="P285" s="64"/>
      <c r="Q285" s="64"/>
      <c r="R285" s="64"/>
      <c r="S285" s="64"/>
      <c r="T285" s="65"/>
      <c r="U285" s="34"/>
      <c r="V285" s="34"/>
      <c r="W285" s="34"/>
      <c r="X285" s="34"/>
      <c r="Y285" s="34"/>
      <c r="Z285" s="34"/>
      <c r="AA285" s="34"/>
      <c r="AB285" s="34"/>
      <c r="AC285" s="34"/>
      <c r="AD285" s="34"/>
      <c r="AE285" s="34"/>
      <c r="AT285" s="17" t="s">
        <v>154</v>
      </c>
      <c r="AU285" s="17" t="s">
        <v>84</v>
      </c>
    </row>
    <row r="286" spans="1:65" s="13" customFormat="1">
      <c r="B286" s="190"/>
      <c r="C286" s="191"/>
      <c r="D286" s="192" t="s">
        <v>156</v>
      </c>
      <c r="E286" s="193" t="s">
        <v>18</v>
      </c>
      <c r="F286" s="194" t="s">
        <v>235</v>
      </c>
      <c r="G286" s="191"/>
      <c r="H286" s="195">
        <v>1</v>
      </c>
      <c r="I286" s="196"/>
      <c r="J286" s="191"/>
      <c r="K286" s="191"/>
      <c r="L286" s="197"/>
      <c r="M286" s="198"/>
      <c r="N286" s="199"/>
      <c r="O286" s="199"/>
      <c r="P286" s="199"/>
      <c r="Q286" s="199"/>
      <c r="R286" s="199"/>
      <c r="S286" s="199"/>
      <c r="T286" s="200"/>
      <c r="AT286" s="201" t="s">
        <v>156</v>
      </c>
      <c r="AU286" s="201" t="s">
        <v>84</v>
      </c>
      <c r="AV286" s="13" t="s">
        <v>84</v>
      </c>
      <c r="AW286" s="13" t="s">
        <v>36</v>
      </c>
      <c r="AX286" s="13" t="s">
        <v>74</v>
      </c>
      <c r="AY286" s="201" t="s">
        <v>144</v>
      </c>
    </row>
    <row r="287" spans="1:65" s="13" customFormat="1">
      <c r="B287" s="190"/>
      <c r="C287" s="191"/>
      <c r="D287" s="192" t="s">
        <v>156</v>
      </c>
      <c r="E287" s="193" t="s">
        <v>18</v>
      </c>
      <c r="F287" s="194" t="s">
        <v>236</v>
      </c>
      <c r="G287" s="191"/>
      <c r="H287" s="195">
        <v>1</v>
      </c>
      <c r="I287" s="196"/>
      <c r="J287" s="191"/>
      <c r="K287" s="191"/>
      <c r="L287" s="197"/>
      <c r="M287" s="198"/>
      <c r="N287" s="199"/>
      <c r="O287" s="199"/>
      <c r="P287" s="199"/>
      <c r="Q287" s="199"/>
      <c r="R287" s="199"/>
      <c r="S287" s="199"/>
      <c r="T287" s="200"/>
      <c r="AT287" s="201" t="s">
        <v>156</v>
      </c>
      <c r="AU287" s="201" t="s">
        <v>84</v>
      </c>
      <c r="AV287" s="13" t="s">
        <v>84</v>
      </c>
      <c r="AW287" s="13" t="s">
        <v>36</v>
      </c>
      <c r="AX287" s="13" t="s">
        <v>74</v>
      </c>
      <c r="AY287" s="201" t="s">
        <v>144</v>
      </c>
    </row>
    <row r="288" spans="1:65" s="13" customFormat="1">
      <c r="B288" s="190"/>
      <c r="C288" s="191"/>
      <c r="D288" s="192" t="s">
        <v>156</v>
      </c>
      <c r="E288" s="193" t="s">
        <v>18</v>
      </c>
      <c r="F288" s="194" t="s">
        <v>237</v>
      </c>
      <c r="G288" s="191"/>
      <c r="H288" s="195">
        <v>2</v>
      </c>
      <c r="I288" s="196"/>
      <c r="J288" s="191"/>
      <c r="K288" s="191"/>
      <c r="L288" s="197"/>
      <c r="M288" s="198"/>
      <c r="N288" s="199"/>
      <c r="O288" s="199"/>
      <c r="P288" s="199"/>
      <c r="Q288" s="199"/>
      <c r="R288" s="199"/>
      <c r="S288" s="199"/>
      <c r="T288" s="200"/>
      <c r="AT288" s="201" t="s">
        <v>156</v>
      </c>
      <c r="AU288" s="201" t="s">
        <v>84</v>
      </c>
      <c r="AV288" s="13" t="s">
        <v>84</v>
      </c>
      <c r="AW288" s="13" t="s">
        <v>36</v>
      </c>
      <c r="AX288" s="13" t="s">
        <v>74</v>
      </c>
      <c r="AY288" s="201" t="s">
        <v>144</v>
      </c>
    </row>
    <row r="289" spans="1:65" s="14" customFormat="1">
      <c r="B289" s="202"/>
      <c r="C289" s="203"/>
      <c r="D289" s="192" t="s">
        <v>156</v>
      </c>
      <c r="E289" s="204" t="s">
        <v>18</v>
      </c>
      <c r="F289" s="205" t="s">
        <v>165</v>
      </c>
      <c r="G289" s="203"/>
      <c r="H289" s="206">
        <v>4</v>
      </c>
      <c r="I289" s="207"/>
      <c r="J289" s="203"/>
      <c r="K289" s="203"/>
      <c r="L289" s="208"/>
      <c r="M289" s="209"/>
      <c r="N289" s="210"/>
      <c r="O289" s="210"/>
      <c r="P289" s="210"/>
      <c r="Q289" s="210"/>
      <c r="R289" s="210"/>
      <c r="S289" s="210"/>
      <c r="T289" s="211"/>
      <c r="AT289" s="212" t="s">
        <v>156</v>
      </c>
      <c r="AU289" s="212" t="s">
        <v>84</v>
      </c>
      <c r="AV289" s="14" t="s">
        <v>152</v>
      </c>
      <c r="AW289" s="14" t="s">
        <v>36</v>
      </c>
      <c r="AX289" s="14" t="s">
        <v>82</v>
      </c>
      <c r="AY289" s="212" t="s">
        <v>144</v>
      </c>
    </row>
    <row r="290" spans="1:65" s="2" customFormat="1" ht="44.25" customHeight="1">
      <c r="A290" s="34"/>
      <c r="B290" s="35"/>
      <c r="C290" s="224" t="s">
        <v>497</v>
      </c>
      <c r="D290" s="224" t="s">
        <v>239</v>
      </c>
      <c r="E290" s="225" t="s">
        <v>498</v>
      </c>
      <c r="F290" s="226" t="s">
        <v>499</v>
      </c>
      <c r="G290" s="227" t="s">
        <v>150</v>
      </c>
      <c r="H290" s="228">
        <v>4</v>
      </c>
      <c r="I290" s="229"/>
      <c r="J290" s="228">
        <f>ROUND((ROUND(I290,2))*(ROUND(H290,2)),2)</f>
        <v>0</v>
      </c>
      <c r="K290" s="226" t="s">
        <v>151</v>
      </c>
      <c r="L290" s="230"/>
      <c r="M290" s="231" t="s">
        <v>18</v>
      </c>
      <c r="N290" s="232" t="s">
        <v>45</v>
      </c>
      <c r="O290" s="64"/>
      <c r="P290" s="181">
        <f>O290*H290</f>
        <v>0</v>
      </c>
      <c r="Q290" s="181">
        <v>4.2999999999999997E-2</v>
      </c>
      <c r="R290" s="181">
        <f>Q290*H290</f>
        <v>0.17199999999999999</v>
      </c>
      <c r="S290" s="181">
        <v>0</v>
      </c>
      <c r="T290" s="182">
        <f>S290*H290</f>
        <v>0</v>
      </c>
      <c r="U290" s="34"/>
      <c r="V290" s="34"/>
      <c r="W290" s="34"/>
      <c r="X290" s="34"/>
      <c r="Y290" s="34"/>
      <c r="Z290" s="34"/>
      <c r="AA290" s="34"/>
      <c r="AB290" s="34"/>
      <c r="AC290" s="34"/>
      <c r="AD290" s="34"/>
      <c r="AE290" s="34"/>
      <c r="AR290" s="183" t="s">
        <v>342</v>
      </c>
      <c r="AT290" s="183" t="s">
        <v>239</v>
      </c>
      <c r="AU290" s="183" t="s">
        <v>84</v>
      </c>
      <c r="AY290" s="17" t="s">
        <v>144</v>
      </c>
      <c r="BE290" s="184">
        <f>IF(N290="základní",J290,0)</f>
        <v>0</v>
      </c>
      <c r="BF290" s="184">
        <f>IF(N290="snížená",J290,0)</f>
        <v>0</v>
      </c>
      <c r="BG290" s="184">
        <f>IF(N290="zákl. přenesená",J290,0)</f>
        <v>0</v>
      </c>
      <c r="BH290" s="184">
        <f>IF(N290="sníž. přenesená",J290,0)</f>
        <v>0</v>
      </c>
      <c r="BI290" s="184">
        <f>IF(N290="nulová",J290,0)</f>
        <v>0</v>
      </c>
      <c r="BJ290" s="17" t="s">
        <v>82</v>
      </c>
      <c r="BK290" s="184">
        <f>ROUND((ROUND(I290,2))*(ROUND(H290,2)),2)</f>
        <v>0</v>
      </c>
      <c r="BL290" s="17" t="s">
        <v>252</v>
      </c>
      <c r="BM290" s="183" t="s">
        <v>500</v>
      </c>
    </row>
    <row r="291" spans="1:65" s="2" customFormat="1" ht="21.75" customHeight="1">
      <c r="A291" s="34"/>
      <c r="B291" s="35"/>
      <c r="C291" s="173" t="s">
        <v>501</v>
      </c>
      <c r="D291" s="173" t="s">
        <v>147</v>
      </c>
      <c r="E291" s="174" t="s">
        <v>502</v>
      </c>
      <c r="F291" s="175" t="s">
        <v>503</v>
      </c>
      <c r="G291" s="176" t="s">
        <v>150</v>
      </c>
      <c r="H291" s="177">
        <v>6</v>
      </c>
      <c r="I291" s="178"/>
      <c r="J291" s="177">
        <f>ROUND((ROUND(I291,2))*(ROUND(H291,2)),2)</f>
        <v>0</v>
      </c>
      <c r="K291" s="175" t="s">
        <v>151</v>
      </c>
      <c r="L291" s="39"/>
      <c r="M291" s="179" t="s">
        <v>18</v>
      </c>
      <c r="N291" s="180" t="s">
        <v>45</v>
      </c>
      <c r="O291" s="64"/>
      <c r="P291" s="181">
        <f>O291*H291</f>
        <v>0</v>
      </c>
      <c r="Q291" s="181">
        <v>0</v>
      </c>
      <c r="R291" s="181">
        <f>Q291*H291</f>
        <v>0</v>
      </c>
      <c r="S291" s="181">
        <v>1E-4</v>
      </c>
      <c r="T291" s="182">
        <f>S291*H291</f>
        <v>6.0000000000000006E-4</v>
      </c>
      <c r="U291" s="34"/>
      <c r="V291" s="34"/>
      <c r="W291" s="34"/>
      <c r="X291" s="34"/>
      <c r="Y291" s="34"/>
      <c r="Z291" s="34"/>
      <c r="AA291" s="34"/>
      <c r="AB291" s="34"/>
      <c r="AC291" s="34"/>
      <c r="AD291" s="34"/>
      <c r="AE291" s="34"/>
      <c r="AR291" s="183" t="s">
        <v>252</v>
      </c>
      <c r="AT291" s="183" t="s">
        <v>147</v>
      </c>
      <c r="AU291" s="183" t="s">
        <v>84</v>
      </c>
      <c r="AY291" s="17" t="s">
        <v>144</v>
      </c>
      <c r="BE291" s="184">
        <f>IF(N291="základní",J291,0)</f>
        <v>0</v>
      </c>
      <c r="BF291" s="184">
        <f>IF(N291="snížená",J291,0)</f>
        <v>0</v>
      </c>
      <c r="BG291" s="184">
        <f>IF(N291="zákl. přenesená",J291,0)</f>
        <v>0</v>
      </c>
      <c r="BH291" s="184">
        <f>IF(N291="sníž. přenesená",J291,0)</f>
        <v>0</v>
      </c>
      <c r="BI291" s="184">
        <f>IF(N291="nulová",J291,0)</f>
        <v>0</v>
      </c>
      <c r="BJ291" s="17" t="s">
        <v>82</v>
      </c>
      <c r="BK291" s="184">
        <f>ROUND((ROUND(I291,2))*(ROUND(H291,2)),2)</f>
        <v>0</v>
      </c>
      <c r="BL291" s="17" t="s">
        <v>252</v>
      </c>
      <c r="BM291" s="183" t="s">
        <v>504</v>
      </c>
    </row>
    <row r="292" spans="1:65" s="2" customFormat="1">
      <c r="A292" s="34"/>
      <c r="B292" s="35"/>
      <c r="C292" s="36"/>
      <c r="D292" s="185" t="s">
        <v>154</v>
      </c>
      <c r="E292" s="36"/>
      <c r="F292" s="186" t="s">
        <v>505</v>
      </c>
      <c r="G292" s="36"/>
      <c r="H292" s="36"/>
      <c r="I292" s="187"/>
      <c r="J292" s="36"/>
      <c r="K292" s="36"/>
      <c r="L292" s="39"/>
      <c r="M292" s="188"/>
      <c r="N292" s="189"/>
      <c r="O292" s="64"/>
      <c r="P292" s="64"/>
      <c r="Q292" s="64"/>
      <c r="R292" s="64"/>
      <c r="S292" s="64"/>
      <c r="T292" s="65"/>
      <c r="U292" s="34"/>
      <c r="V292" s="34"/>
      <c r="W292" s="34"/>
      <c r="X292" s="34"/>
      <c r="Y292" s="34"/>
      <c r="Z292" s="34"/>
      <c r="AA292" s="34"/>
      <c r="AB292" s="34"/>
      <c r="AC292" s="34"/>
      <c r="AD292" s="34"/>
      <c r="AE292" s="34"/>
      <c r="AT292" s="17" t="s">
        <v>154</v>
      </c>
      <c r="AU292" s="17" t="s">
        <v>84</v>
      </c>
    </row>
    <row r="293" spans="1:65" s="13" customFormat="1">
      <c r="B293" s="190"/>
      <c r="C293" s="191"/>
      <c r="D293" s="192" t="s">
        <v>156</v>
      </c>
      <c r="E293" s="193" t="s">
        <v>18</v>
      </c>
      <c r="F293" s="194" t="s">
        <v>506</v>
      </c>
      <c r="G293" s="191"/>
      <c r="H293" s="195">
        <v>3</v>
      </c>
      <c r="I293" s="196"/>
      <c r="J293" s="191"/>
      <c r="K293" s="191"/>
      <c r="L293" s="197"/>
      <c r="M293" s="198"/>
      <c r="N293" s="199"/>
      <c r="O293" s="199"/>
      <c r="P293" s="199"/>
      <c r="Q293" s="199"/>
      <c r="R293" s="199"/>
      <c r="S293" s="199"/>
      <c r="T293" s="200"/>
      <c r="AT293" s="201" t="s">
        <v>156</v>
      </c>
      <c r="AU293" s="201" t="s">
        <v>84</v>
      </c>
      <c r="AV293" s="13" t="s">
        <v>84</v>
      </c>
      <c r="AW293" s="13" t="s">
        <v>36</v>
      </c>
      <c r="AX293" s="13" t="s">
        <v>74</v>
      </c>
      <c r="AY293" s="201" t="s">
        <v>144</v>
      </c>
    </row>
    <row r="294" spans="1:65" s="13" customFormat="1">
      <c r="B294" s="190"/>
      <c r="C294" s="191"/>
      <c r="D294" s="192" t="s">
        <v>156</v>
      </c>
      <c r="E294" s="193" t="s">
        <v>18</v>
      </c>
      <c r="F294" s="194" t="s">
        <v>507</v>
      </c>
      <c r="G294" s="191"/>
      <c r="H294" s="195">
        <v>3</v>
      </c>
      <c r="I294" s="196"/>
      <c r="J294" s="191"/>
      <c r="K294" s="191"/>
      <c r="L294" s="197"/>
      <c r="M294" s="198"/>
      <c r="N294" s="199"/>
      <c r="O294" s="199"/>
      <c r="P294" s="199"/>
      <c r="Q294" s="199"/>
      <c r="R294" s="199"/>
      <c r="S294" s="199"/>
      <c r="T294" s="200"/>
      <c r="AT294" s="201" t="s">
        <v>156</v>
      </c>
      <c r="AU294" s="201" t="s">
        <v>84</v>
      </c>
      <c r="AV294" s="13" t="s">
        <v>84</v>
      </c>
      <c r="AW294" s="13" t="s">
        <v>36</v>
      </c>
      <c r="AX294" s="13" t="s">
        <v>74</v>
      </c>
      <c r="AY294" s="201" t="s">
        <v>144</v>
      </c>
    </row>
    <row r="295" spans="1:65" s="14" customFormat="1">
      <c r="B295" s="202"/>
      <c r="C295" s="203"/>
      <c r="D295" s="192" t="s">
        <v>156</v>
      </c>
      <c r="E295" s="204" t="s">
        <v>18</v>
      </c>
      <c r="F295" s="205" t="s">
        <v>165</v>
      </c>
      <c r="G295" s="203"/>
      <c r="H295" s="206">
        <v>6</v>
      </c>
      <c r="I295" s="207"/>
      <c r="J295" s="203"/>
      <c r="K295" s="203"/>
      <c r="L295" s="208"/>
      <c r="M295" s="209"/>
      <c r="N295" s="210"/>
      <c r="O295" s="210"/>
      <c r="P295" s="210"/>
      <c r="Q295" s="210"/>
      <c r="R295" s="210"/>
      <c r="S295" s="210"/>
      <c r="T295" s="211"/>
      <c r="AT295" s="212" t="s">
        <v>156</v>
      </c>
      <c r="AU295" s="212" t="s">
        <v>84</v>
      </c>
      <c r="AV295" s="14" t="s">
        <v>152</v>
      </c>
      <c r="AW295" s="14" t="s">
        <v>36</v>
      </c>
      <c r="AX295" s="14" t="s">
        <v>82</v>
      </c>
      <c r="AY295" s="212" t="s">
        <v>144</v>
      </c>
    </row>
    <row r="296" spans="1:65" s="2" customFormat="1" ht="16.5" customHeight="1">
      <c r="A296" s="34"/>
      <c r="B296" s="35"/>
      <c r="C296" s="224" t="s">
        <v>508</v>
      </c>
      <c r="D296" s="224" t="s">
        <v>239</v>
      </c>
      <c r="E296" s="225" t="s">
        <v>509</v>
      </c>
      <c r="F296" s="226" t="s">
        <v>510</v>
      </c>
      <c r="G296" s="227" t="s">
        <v>150</v>
      </c>
      <c r="H296" s="228">
        <v>6</v>
      </c>
      <c r="I296" s="229"/>
      <c r="J296" s="228">
        <f>ROUND((ROUND(I296,2))*(ROUND(H296,2)),2)</f>
        <v>0</v>
      </c>
      <c r="K296" s="226" t="s">
        <v>151</v>
      </c>
      <c r="L296" s="230"/>
      <c r="M296" s="231" t="s">
        <v>18</v>
      </c>
      <c r="N296" s="232" t="s">
        <v>45</v>
      </c>
      <c r="O296" s="64"/>
      <c r="P296" s="181">
        <f>O296*H296</f>
        <v>0</v>
      </c>
      <c r="Q296" s="181">
        <v>1.4999999999999999E-4</v>
      </c>
      <c r="R296" s="181">
        <f>Q296*H296</f>
        <v>8.9999999999999998E-4</v>
      </c>
      <c r="S296" s="181">
        <v>0</v>
      </c>
      <c r="T296" s="182">
        <f>S296*H296</f>
        <v>0</v>
      </c>
      <c r="U296" s="34"/>
      <c r="V296" s="34"/>
      <c r="W296" s="34"/>
      <c r="X296" s="34"/>
      <c r="Y296" s="34"/>
      <c r="Z296" s="34"/>
      <c r="AA296" s="34"/>
      <c r="AB296" s="34"/>
      <c r="AC296" s="34"/>
      <c r="AD296" s="34"/>
      <c r="AE296" s="34"/>
      <c r="AR296" s="183" t="s">
        <v>342</v>
      </c>
      <c r="AT296" s="183" t="s">
        <v>239</v>
      </c>
      <c r="AU296" s="183" t="s">
        <v>84</v>
      </c>
      <c r="AY296" s="17" t="s">
        <v>144</v>
      </c>
      <c r="BE296" s="184">
        <f>IF(N296="základní",J296,0)</f>
        <v>0</v>
      </c>
      <c r="BF296" s="184">
        <f>IF(N296="snížená",J296,0)</f>
        <v>0</v>
      </c>
      <c r="BG296" s="184">
        <f>IF(N296="zákl. přenesená",J296,0)</f>
        <v>0</v>
      </c>
      <c r="BH296" s="184">
        <f>IF(N296="sníž. přenesená",J296,0)</f>
        <v>0</v>
      </c>
      <c r="BI296" s="184">
        <f>IF(N296="nulová",J296,0)</f>
        <v>0</v>
      </c>
      <c r="BJ296" s="17" t="s">
        <v>82</v>
      </c>
      <c r="BK296" s="184">
        <f>ROUND((ROUND(I296,2))*(ROUND(H296,2)),2)</f>
        <v>0</v>
      </c>
      <c r="BL296" s="17" t="s">
        <v>252</v>
      </c>
      <c r="BM296" s="183" t="s">
        <v>511</v>
      </c>
    </row>
    <row r="297" spans="1:65" s="2" customFormat="1" ht="19.5">
      <c r="A297" s="34"/>
      <c r="B297" s="35"/>
      <c r="C297" s="36"/>
      <c r="D297" s="192" t="s">
        <v>487</v>
      </c>
      <c r="E297" s="36"/>
      <c r="F297" s="233" t="s">
        <v>512</v>
      </c>
      <c r="G297" s="36"/>
      <c r="H297" s="36"/>
      <c r="I297" s="187"/>
      <c r="J297" s="36"/>
      <c r="K297" s="36"/>
      <c r="L297" s="39"/>
      <c r="M297" s="188"/>
      <c r="N297" s="189"/>
      <c r="O297" s="64"/>
      <c r="P297" s="64"/>
      <c r="Q297" s="64"/>
      <c r="R297" s="64"/>
      <c r="S297" s="64"/>
      <c r="T297" s="65"/>
      <c r="U297" s="34"/>
      <c r="V297" s="34"/>
      <c r="W297" s="34"/>
      <c r="X297" s="34"/>
      <c r="Y297" s="34"/>
      <c r="Z297" s="34"/>
      <c r="AA297" s="34"/>
      <c r="AB297" s="34"/>
      <c r="AC297" s="34"/>
      <c r="AD297" s="34"/>
      <c r="AE297" s="34"/>
      <c r="AT297" s="17" t="s">
        <v>487</v>
      </c>
      <c r="AU297" s="17" t="s">
        <v>84</v>
      </c>
    </row>
    <row r="298" spans="1:65" s="2" customFormat="1" ht="24.2" customHeight="1">
      <c r="A298" s="34"/>
      <c r="B298" s="35"/>
      <c r="C298" s="173" t="s">
        <v>513</v>
      </c>
      <c r="D298" s="173" t="s">
        <v>147</v>
      </c>
      <c r="E298" s="174" t="s">
        <v>514</v>
      </c>
      <c r="F298" s="175" t="s">
        <v>515</v>
      </c>
      <c r="G298" s="176" t="s">
        <v>150</v>
      </c>
      <c r="H298" s="177">
        <v>4</v>
      </c>
      <c r="I298" s="178"/>
      <c r="J298" s="177">
        <f>ROUND((ROUND(I298,2))*(ROUND(H298,2)),2)</f>
        <v>0</v>
      </c>
      <c r="K298" s="175" t="s">
        <v>151</v>
      </c>
      <c r="L298" s="39"/>
      <c r="M298" s="179" t="s">
        <v>18</v>
      </c>
      <c r="N298" s="180" t="s">
        <v>45</v>
      </c>
      <c r="O298" s="64"/>
      <c r="P298" s="181">
        <f>O298*H298</f>
        <v>0</v>
      </c>
      <c r="Q298" s="181">
        <v>0</v>
      </c>
      <c r="R298" s="181">
        <f>Q298*H298</f>
        <v>0</v>
      </c>
      <c r="S298" s="181">
        <v>2.4E-2</v>
      </c>
      <c r="T298" s="182">
        <f>S298*H298</f>
        <v>9.6000000000000002E-2</v>
      </c>
      <c r="U298" s="34"/>
      <c r="V298" s="34"/>
      <c r="W298" s="34"/>
      <c r="X298" s="34"/>
      <c r="Y298" s="34"/>
      <c r="Z298" s="34"/>
      <c r="AA298" s="34"/>
      <c r="AB298" s="34"/>
      <c r="AC298" s="34"/>
      <c r="AD298" s="34"/>
      <c r="AE298" s="34"/>
      <c r="AR298" s="183" t="s">
        <v>252</v>
      </c>
      <c r="AT298" s="183" t="s">
        <v>147</v>
      </c>
      <c r="AU298" s="183" t="s">
        <v>84</v>
      </c>
      <c r="AY298" s="17" t="s">
        <v>144</v>
      </c>
      <c r="BE298" s="184">
        <f>IF(N298="základní",J298,0)</f>
        <v>0</v>
      </c>
      <c r="BF298" s="184">
        <f>IF(N298="snížená",J298,0)</f>
        <v>0</v>
      </c>
      <c r="BG298" s="184">
        <f>IF(N298="zákl. přenesená",J298,0)</f>
        <v>0</v>
      </c>
      <c r="BH298" s="184">
        <f>IF(N298="sníž. přenesená",J298,0)</f>
        <v>0</v>
      </c>
      <c r="BI298" s="184">
        <f>IF(N298="nulová",J298,0)</f>
        <v>0</v>
      </c>
      <c r="BJ298" s="17" t="s">
        <v>82</v>
      </c>
      <c r="BK298" s="184">
        <f>ROUND((ROUND(I298,2))*(ROUND(H298,2)),2)</f>
        <v>0</v>
      </c>
      <c r="BL298" s="17" t="s">
        <v>252</v>
      </c>
      <c r="BM298" s="183" t="s">
        <v>516</v>
      </c>
    </row>
    <row r="299" spans="1:65" s="2" customFormat="1">
      <c r="A299" s="34"/>
      <c r="B299" s="35"/>
      <c r="C299" s="36"/>
      <c r="D299" s="185" t="s">
        <v>154</v>
      </c>
      <c r="E299" s="36"/>
      <c r="F299" s="186" t="s">
        <v>517</v>
      </c>
      <c r="G299" s="36"/>
      <c r="H299" s="36"/>
      <c r="I299" s="187"/>
      <c r="J299" s="36"/>
      <c r="K299" s="36"/>
      <c r="L299" s="39"/>
      <c r="M299" s="188"/>
      <c r="N299" s="189"/>
      <c r="O299" s="64"/>
      <c r="P299" s="64"/>
      <c r="Q299" s="64"/>
      <c r="R299" s="64"/>
      <c r="S299" s="64"/>
      <c r="T299" s="65"/>
      <c r="U299" s="34"/>
      <c r="V299" s="34"/>
      <c r="W299" s="34"/>
      <c r="X299" s="34"/>
      <c r="Y299" s="34"/>
      <c r="Z299" s="34"/>
      <c r="AA299" s="34"/>
      <c r="AB299" s="34"/>
      <c r="AC299" s="34"/>
      <c r="AD299" s="34"/>
      <c r="AE299" s="34"/>
      <c r="AT299" s="17" t="s">
        <v>154</v>
      </c>
      <c r="AU299" s="17" t="s">
        <v>84</v>
      </c>
    </row>
    <row r="300" spans="1:65" s="13" customFormat="1">
      <c r="B300" s="190"/>
      <c r="C300" s="191"/>
      <c r="D300" s="192" t="s">
        <v>156</v>
      </c>
      <c r="E300" s="193" t="s">
        <v>18</v>
      </c>
      <c r="F300" s="194" t="s">
        <v>518</v>
      </c>
      <c r="G300" s="191"/>
      <c r="H300" s="195">
        <v>4</v>
      </c>
      <c r="I300" s="196"/>
      <c r="J300" s="191"/>
      <c r="K300" s="191"/>
      <c r="L300" s="197"/>
      <c r="M300" s="198"/>
      <c r="N300" s="199"/>
      <c r="O300" s="199"/>
      <c r="P300" s="199"/>
      <c r="Q300" s="199"/>
      <c r="R300" s="199"/>
      <c r="S300" s="199"/>
      <c r="T300" s="200"/>
      <c r="AT300" s="201" t="s">
        <v>156</v>
      </c>
      <c r="AU300" s="201" t="s">
        <v>84</v>
      </c>
      <c r="AV300" s="13" t="s">
        <v>84</v>
      </c>
      <c r="AW300" s="13" t="s">
        <v>36</v>
      </c>
      <c r="AX300" s="13" t="s">
        <v>82</v>
      </c>
      <c r="AY300" s="201" t="s">
        <v>144</v>
      </c>
    </row>
    <row r="301" spans="1:65" s="2" customFormat="1" ht="33" customHeight="1">
      <c r="A301" s="34"/>
      <c r="B301" s="35"/>
      <c r="C301" s="173" t="s">
        <v>519</v>
      </c>
      <c r="D301" s="173" t="s">
        <v>147</v>
      </c>
      <c r="E301" s="174" t="s">
        <v>520</v>
      </c>
      <c r="F301" s="175" t="s">
        <v>521</v>
      </c>
      <c r="G301" s="176" t="s">
        <v>247</v>
      </c>
      <c r="H301" s="177">
        <v>80</v>
      </c>
      <c r="I301" s="178"/>
      <c r="J301" s="177">
        <f>ROUND((ROUND(I301,2))*(ROUND(H301,2)),2)</f>
        <v>0</v>
      </c>
      <c r="K301" s="175" t="s">
        <v>151</v>
      </c>
      <c r="L301" s="39"/>
      <c r="M301" s="179" t="s">
        <v>18</v>
      </c>
      <c r="N301" s="180" t="s">
        <v>45</v>
      </c>
      <c r="O301" s="64"/>
      <c r="P301" s="181">
        <f>O301*H301</f>
        <v>0</v>
      </c>
      <c r="Q301" s="181">
        <v>0</v>
      </c>
      <c r="R301" s="181">
        <f>Q301*H301</f>
        <v>0</v>
      </c>
      <c r="S301" s="181">
        <v>0</v>
      </c>
      <c r="T301" s="182">
        <f>S301*H301</f>
        <v>0</v>
      </c>
      <c r="U301" s="34"/>
      <c r="V301" s="34"/>
      <c r="W301" s="34"/>
      <c r="X301" s="34"/>
      <c r="Y301" s="34"/>
      <c r="Z301" s="34"/>
      <c r="AA301" s="34"/>
      <c r="AB301" s="34"/>
      <c r="AC301" s="34"/>
      <c r="AD301" s="34"/>
      <c r="AE301" s="34"/>
      <c r="AR301" s="183" t="s">
        <v>252</v>
      </c>
      <c r="AT301" s="183" t="s">
        <v>147</v>
      </c>
      <c r="AU301" s="183" t="s">
        <v>84</v>
      </c>
      <c r="AY301" s="17" t="s">
        <v>144</v>
      </c>
      <c r="BE301" s="184">
        <f>IF(N301="základní",J301,0)</f>
        <v>0</v>
      </c>
      <c r="BF301" s="184">
        <f>IF(N301="snížená",J301,0)</f>
        <v>0</v>
      </c>
      <c r="BG301" s="184">
        <f>IF(N301="zákl. přenesená",J301,0)</f>
        <v>0</v>
      </c>
      <c r="BH301" s="184">
        <f>IF(N301="sníž. přenesená",J301,0)</f>
        <v>0</v>
      </c>
      <c r="BI301" s="184">
        <f>IF(N301="nulová",J301,0)</f>
        <v>0</v>
      </c>
      <c r="BJ301" s="17" t="s">
        <v>82</v>
      </c>
      <c r="BK301" s="184">
        <f>ROUND((ROUND(I301,2))*(ROUND(H301,2)),2)</f>
        <v>0</v>
      </c>
      <c r="BL301" s="17" t="s">
        <v>252</v>
      </c>
      <c r="BM301" s="183" t="s">
        <v>522</v>
      </c>
    </row>
    <row r="302" spans="1:65" s="2" customFormat="1">
      <c r="A302" s="34"/>
      <c r="B302" s="35"/>
      <c r="C302" s="36"/>
      <c r="D302" s="185" t="s">
        <v>154</v>
      </c>
      <c r="E302" s="36"/>
      <c r="F302" s="186" t="s">
        <v>523</v>
      </c>
      <c r="G302" s="36"/>
      <c r="H302" s="36"/>
      <c r="I302" s="187"/>
      <c r="J302" s="36"/>
      <c r="K302" s="36"/>
      <c r="L302" s="39"/>
      <c r="M302" s="188"/>
      <c r="N302" s="189"/>
      <c r="O302" s="64"/>
      <c r="P302" s="64"/>
      <c r="Q302" s="64"/>
      <c r="R302" s="64"/>
      <c r="S302" s="64"/>
      <c r="T302" s="65"/>
      <c r="U302" s="34"/>
      <c r="V302" s="34"/>
      <c r="W302" s="34"/>
      <c r="X302" s="34"/>
      <c r="Y302" s="34"/>
      <c r="Z302" s="34"/>
      <c r="AA302" s="34"/>
      <c r="AB302" s="34"/>
      <c r="AC302" s="34"/>
      <c r="AD302" s="34"/>
      <c r="AE302" s="34"/>
      <c r="AT302" s="17" t="s">
        <v>154</v>
      </c>
      <c r="AU302" s="17" t="s">
        <v>84</v>
      </c>
    </row>
    <row r="303" spans="1:65" s="13" customFormat="1">
      <c r="B303" s="190"/>
      <c r="C303" s="191"/>
      <c r="D303" s="192" t="s">
        <v>156</v>
      </c>
      <c r="E303" s="193" t="s">
        <v>18</v>
      </c>
      <c r="F303" s="194" t="s">
        <v>489</v>
      </c>
      <c r="G303" s="191"/>
      <c r="H303" s="195">
        <v>20</v>
      </c>
      <c r="I303" s="196"/>
      <c r="J303" s="191"/>
      <c r="K303" s="191"/>
      <c r="L303" s="197"/>
      <c r="M303" s="198"/>
      <c r="N303" s="199"/>
      <c r="O303" s="199"/>
      <c r="P303" s="199"/>
      <c r="Q303" s="199"/>
      <c r="R303" s="199"/>
      <c r="S303" s="199"/>
      <c r="T303" s="200"/>
      <c r="AT303" s="201" t="s">
        <v>156</v>
      </c>
      <c r="AU303" s="201" t="s">
        <v>84</v>
      </c>
      <c r="AV303" s="13" t="s">
        <v>84</v>
      </c>
      <c r="AW303" s="13" t="s">
        <v>36</v>
      </c>
      <c r="AX303" s="13" t="s">
        <v>74</v>
      </c>
      <c r="AY303" s="201" t="s">
        <v>144</v>
      </c>
    </row>
    <row r="304" spans="1:65" s="13" customFormat="1">
      <c r="B304" s="190"/>
      <c r="C304" s="191"/>
      <c r="D304" s="192" t="s">
        <v>156</v>
      </c>
      <c r="E304" s="193" t="s">
        <v>18</v>
      </c>
      <c r="F304" s="194" t="s">
        <v>490</v>
      </c>
      <c r="G304" s="191"/>
      <c r="H304" s="195">
        <v>23</v>
      </c>
      <c r="I304" s="196"/>
      <c r="J304" s="191"/>
      <c r="K304" s="191"/>
      <c r="L304" s="197"/>
      <c r="M304" s="198"/>
      <c r="N304" s="199"/>
      <c r="O304" s="199"/>
      <c r="P304" s="199"/>
      <c r="Q304" s="199"/>
      <c r="R304" s="199"/>
      <c r="S304" s="199"/>
      <c r="T304" s="200"/>
      <c r="AT304" s="201" t="s">
        <v>156</v>
      </c>
      <c r="AU304" s="201" t="s">
        <v>84</v>
      </c>
      <c r="AV304" s="13" t="s">
        <v>84</v>
      </c>
      <c r="AW304" s="13" t="s">
        <v>36</v>
      </c>
      <c r="AX304" s="13" t="s">
        <v>74</v>
      </c>
      <c r="AY304" s="201" t="s">
        <v>144</v>
      </c>
    </row>
    <row r="305" spans="1:65" s="13" customFormat="1">
      <c r="B305" s="190"/>
      <c r="C305" s="191"/>
      <c r="D305" s="192" t="s">
        <v>156</v>
      </c>
      <c r="E305" s="193" t="s">
        <v>18</v>
      </c>
      <c r="F305" s="194" t="s">
        <v>491</v>
      </c>
      <c r="G305" s="191"/>
      <c r="H305" s="195">
        <v>37</v>
      </c>
      <c r="I305" s="196"/>
      <c r="J305" s="191"/>
      <c r="K305" s="191"/>
      <c r="L305" s="197"/>
      <c r="M305" s="198"/>
      <c r="N305" s="199"/>
      <c r="O305" s="199"/>
      <c r="P305" s="199"/>
      <c r="Q305" s="199"/>
      <c r="R305" s="199"/>
      <c r="S305" s="199"/>
      <c r="T305" s="200"/>
      <c r="AT305" s="201" t="s">
        <v>156</v>
      </c>
      <c r="AU305" s="201" t="s">
        <v>84</v>
      </c>
      <c r="AV305" s="13" t="s">
        <v>84</v>
      </c>
      <c r="AW305" s="13" t="s">
        <v>36</v>
      </c>
      <c r="AX305" s="13" t="s">
        <v>74</v>
      </c>
      <c r="AY305" s="201" t="s">
        <v>144</v>
      </c>
    </row>
    <row r="306" spans="1:65" s="14" customFormat="1">
      <c r="B306" s="202"/>
      <c r="C306" s="203"/>
      <c r="D306" s="192" t="s">
        <v>156</v>
      </c>
      <c r="E306" s="204" t="s">
        <v>18</v>
      </c>
      <c r="F306" s="205" t="s">
        <v>165</v>
      </c>
      <c r="G306" s="203"/>
      <c r="H306" s="206">
        <v>80</v>
      </c>
      <c r="I306" s="207"/>
      <c r="J306" s="203"/>
      <c r="K306" s="203"/>
      <c r="L306" s="208"/>
      <c r="M306" s="209"/>
      <c r="N306" s="210"/>
      <c r="O306" s="210"/>
      <c r="P306" s="210"/>
      <c r="Q306" s="210"/>
      <c r="R306" s="210"/>
      <c r="S306" s="210"/>
      <c r="T306" s="211"/>
      <c r="AT306" s="212" t="s">
        <v>156</v>
      </c>
      <c r="AU306" s="212" t="s">
        <v>84</v>
      </c>
      <c r="AV306" s="14" t="s">
        <v>152</v>
      </c>
      <c r="AW306" s="14" t="s">
        <v>36</v>
      </c>
      <c r="AX306" s="14" t="s">
        <v>82</v>
      </c>
      <c r="AY306" s="212" t="s">
        <v>144</v>
      </c>
    </row>
    <row r="307" spans="1:65" s="2" customFormat="1" ht="49.15" customHeight="1">
      <c r="A307" s="34"/>
      <c r="B307" s="35"/>
      <c r="C307" s="173" t="s">
        <v>524</v>
      </c>
      <c r="D307" s="173" t="s">
        <v>147</v>
      </c>
      <c r="E307" s="174" t="s">
        <v>525</v>
      </c>
      <c r="F307" s="175" t="s">
        <v>526</v>
      </c>
      <c r="G307" s="176" t="s">
        <v>328</v>
      </c>
      <c r="H307" s="177">
        <v>0.17</v>
      </c>
      <c r="I307" s="178"/>
      <c r="J307" s="177">
        <f>ROUND((ROUND(I307,2))*(ROUND(H307,2)),2)</f>
        <v>0</v>
      </c>
      <c r="K307" s="175" t="s">
        <v>151</v>
      </c>
      <c r="L307" s="39"/>
      <c r="M307" s="179" t="s">
        <v>18</v>
      </c>
      <c r="N307" s="180" t="s">
        <v>45</v>
      </c>
      <c r="O307" s="64"/>
      <c r="P307" s="181">
        <f>O307*H307</f>
        <v>0</v>
      </c>
      <c r="Q307" s="181">
        <v>0</v>
      </c>
      <c r="R307" s="181">
        <f>Q307*H307</f>
        <v>0</v>
      </c>
      <c r="S307" s="181">
        <v>0</v>
      </c>
      <c r="T307" s="182">
        <f>S307*H307</f>
        <v>0</v>
      </c>
      <c r="U307" s="34"/>
      <c r="V307" s="34"/>
      <c r="W307" s="34"/>
      <c r="X307" s="34"/>
      <c r="Y307" s="34"/>
      <c r="Z307" s="34"/>
      <c r="AA307" s="34"/>
      <c r="AB307" s="34"/>
      <c r="AC307" s="34"/>
      <c r="AD307" s="34"/>
      <c r="AE307" s="34"/>
      <c r="AR307" s="183" t="s">
        <v>252</v>
      </c>
      <c r="AT307" s="183" t="s">
        <v>147</v>
      </c>
      <c r="AU307" s="183" t="s">
        <v>84</v>
      </c>
      <c r="AY307" s="17" t="s">
        <v>144</v>
      </c>
      <c r="BE307" s="184">
        <f>IF(N307="základní",J307,0)</f>
        <v>0</v>
      </c>
      <c r="BF307" s="184">
        <f>IF(N307="snížená",J307,0)</f>
        <v>0</v>
      </c>
      <c r="BG307" s="184">
        <f>IF(N307="zákl. přenesená",J307,0)</f>
        <v>0</v>
      </c>
      <c r="BH307" s="184">
        <f>IF(N307="sníž. přenesená",J307,0)</f>
        <v>0</v>
      </c>
      <c r="BI307" s="184">
        <f>IF(N307="nulová",J307,0)</f>
        <v>0</v>
      </c>
      <c r="BJ307" s="17" t="s">
        <v>82</v>
      </c>
      <c r="BK307" s="184">
        <f>ROUND((ROUND(I307,2))*(ROUND(H307,2)),2)</f>
        <v>0</v>
      </c>
      <c r="BL307" s="17" t="s">
        <v>252</v>
      </c>
      <c r="BM307" s="183" t="s">
        <v>527</v>
      </c>
    </row>
    <row r="308" spans="1:65" s="2" customFormat="1">
      <c r="A308" s="34"/>
      <c r="B308" s="35"/>
      <c r="C308" s="36"/>
      <c r="D308" s="185" t="s">
        <v>154</v>
      </c>
      <c r="E308" s="36"/>
      <c r="F308" s="186" t="s">
        <v>528</v>
      </c>
      <c r="G308" s="36"/>
      <c r="H308" s="36"/>
      <c r="I308" s="187"/>
      <c r="J308" s="36"/>
      <c r="K308" s="36"/>
      <c r="L308" s="39"/>
      <c r="M308" s="188"/>
      <c r="N308" s="189"/>
      <c r="O308" s="64"/>
      <c r="P308" s="64"/>
      <c r="Q308" s="64"/>
      <c r="R308" s="64"/>
      <c r="S308" s="64"/>
      <c r="T308" s="65"/>
      <c r="U308" s="34"/>
      <c r="V308" s="34"/>
      <c r="W308" s="34"/>
      <c r="X308" s="34"/>
      <c r="Y308" s="34"/>
      <c r="Z308" s="34"/>
      <c r="AA308" s="34"/>
      <c r="AB308" s="34"/>
      <c r="AC308" s="34"/>
      <c r="AD308" s="34"/>
      <c r="AE308" s="34"/>
      <c r="AT308" s="17" t="s">
        <v>154</v>
      </c>
      <c r="AU308" s="17" t="s">
        <v>84</v>
      </c>
    </row>
    <row r="309" spans="1:65" s="2" customFormat="1" ht="49.15" customHeight="1">
      <c r="A309" s="34"/>
      <c r="B309" s="35"/>
      <c r="C309" s="173" t="s">
        <v>529</v>
      </c>
      <c r="D309" s="173" t="s">
        <v>147</v>
      </c>
      <c r="E309" s="174" t="s">
        <v>530</v>
      </c>
      <c r="F309" s="175" t="s">
        <v>531</v>
      </c>
      <c r="G309" s="176" t="s">
        <v>328</v>
      </c>
      <c r="H309" s="177">
        <v>0.17</v>
      </c>
      <c r="I309" s="178"/>
      <c r="J309" s="177">
        <f>ROUND((ROUND(I309,2))*(ROUND(H309,2)),2)</f>
        <v>0</v>
      </c>
      <c r="K309" s="175" t="s">
        <v>151</v>
      </c>
      <c r="L309" s="39"/>
      <c r="M309" s="179" t="s">
        <v>18</v>
      </c>
      <c r="N309" s="180" t="s">
        <v>45</v>
      </c>
      <c r="O309" s="64"/>
      <c r="P309" s="181">
        <f>O309*H309</f>
        <v>0</v>
      </c>
      <c r="Q309" s="181">
        <v>0</v>
      </c>
      <c r="R309" s="181">
        <f>Q309*H309</f>
        <v>0</v>
      </c>
      <c r="S309" s="181">
        <v>0</v>
      </c>
      <c r="T309" s="182">
        <f>S309*H309</f>
        <v>0</v>
      </c>
      <c r="U309" s="34"/>
      <c r="V309" s="34"/>
      <c r="W309" s="34"/>
      <c r="X309" s="34"/>
      <c r="Y309" s="34"/>
      <c r="Z309" s="34"/>
      <c r="AA309" s="34"/>
      <c r="AB309" s="34"/>
      <c r="AC309" s="34"/>
      <c r="AD309" s="34"/>
      <c r="AE309" s="34"/>
      <c r="AR309" s="183" t="s">
        <v>252</v>
      </c>
      <c r="AT309" s="183" t="s">
        <v>147</v>
      </c>
      <c r="AU309" s="183" t="s">
        <v>84</v>
      </c>
      <c r="AY309" s="17" t="s">
        <v>144</v>
      </c>
      <c r="BE309" s="184">
        <f>IF(N309="základní",J309,0)</f>
        <v>0</v>
      </c>
      <c r="BF309" s="184">
        <f>IF(N309="snížená",J309,0)</f>
        <v>0</v>
      </c>
      <c r="BG309" s="184">
        <f>IF(N309="zákl. přenesená",J309,0)</f>
        <v>0</v>
      </c>
      <c r="BH309" s="184">
        <f>IF(N309="sníž. přenesená",J309,0)</f>
        <v>0</v>
      </c>
      <c r="BI309" s="184">
        <f>IF(N309="nulová",J309,0)</f>
        <v>0</v>
      </c>
      <c r="BJ309" s="17" t="s">
        <v>82</v>
      </c>
      <c r="BK309" s="184">
        <f>ROUND((ROUND(I309,2))*(ROUND(H309,2)),2)</f>
        <v>0</v>
      </c>
      <c r="BL309" s="17" t="s">
        <v>252</v>
      </c>
      <c r="BM309" s="183" t="s">
        <v>532</v>
      </c>
    </row>
    <row r="310" spans="1:65" s="2" customFormat="1">
      <c r="A310" s="34"/>
      <c r="B310" s="35"/>
      <c r="C310" s="36"/>
      <c r="D310" s="185" t="s">
        <v>154</v>
      </c>
      <c r="E310" s="36"/>
      <c r="F310" s="186" t="s">
        <v>533</v>
      </c>
      <c r="G310" s="36"/>
      <c r="H310" s="36"/>
      <c r="I310" s="187"/>
      <c r="J310" s="36"/>
      <c r="K310" s="36"/>
      <c r="L310" s="39"/>
      <c r="M310" s="188"/>
      <c r="N310" s="189"/>
      <c r="O310" s="64"/>
      <c r="P310" s="64"/>
      <c r="Q310" s="64"/>
      <c r="R310" s="64"/>
      <c r="S310" s="64"/>
      <c r="T310" s="65"/>
      <c r="U310" s="34"/>
      <c r="V310" s="34"/>
      <c r="W310" s="34"/>
      <c r="X310" s="34"/>
      <c r="Y310" s="34"/>
      <c r="Z310" s="34"/>
      <c r="AA310" s="34"/>
      <c r="AB310" s="34"/>
      <c r="AC310" s="34"/>
      <c r="AD310" s="34"/>
      <c r="AE310" s="34"/>
      <c r="AT310" s="17" t="s">
        <v>154</v>
      </c>
      <c r="AU310" s="17" t="s">
        <v>84</v>
      </c>
    </row>
    <row r="311" spans="1:65" s="12" customFormat="1" ht="22.9" customHeight="1">
      <c r="B311" s="157"/>
      <c r="C311" s="158"/>
      <c r="D311" s="159" t="s">
        <v>73</v>
      </c>
      <c r="E311" s="171" t="s">
        <v>534</v>
      </c>
      <c r="F311" s="171" t="s">
        <v>535</v>
      </c>
      <c r="G311" s="158"/>
      <c r="H311" s="158"/>
      <c r="I311" s="161"/>
      <c r="J311" s="172">
        <f>BK311</f>
        <v>0</v>
      </c>
      <c r="K311" s="158"/>
      <c r="L311" s="163"/>
      <c r="M311" s="164"/>
      <c r="N311" s="165"/>
      <c r="O311" s="165"/>
      <c r="P311" s="166">
        <f>SUM(P312:P321)</f>
        <v>0</v>
      </c>
      <c r="Q311" s="165"/>
      <c r="R311" s="166">
        <f>SUM(R312:R321)</f>
        <v>1.3599999999999999E-2</v>
      </c>
      <c r="S311" s="165"/>
      <c r="T311" s="167">
        <f>SUM(T312:T321)</f>
        <v>1.2E-2</v>
      </c>
      <c r="AR311" s="168" t="s">
        <v>84</v>
      </c>
      <c r="AT311" s="169" t="s">
        <v>73</v>
      </c>
      <c r="AU311" s="169" t="s">
        <v>82</v>
      </c>
      <c r="AY311" s="168" t="s">
        <v>144</v>
      </c>
      <c r="BK311" s="170">
        <f>SUM(BK312:BK321)</f>
        <v>0</v>
      </c>
    </row>
    <row r="312" spans="1:65" s="2" customFormat="1" ht="24.2" customHeight="1">
      <c r="A312" s="34"/>
      <c r="B312" s="35"/>
      <c r="C312" s="173" t="s">
        <v>536</v>
      </c>
      <c r="D312" s="173" t="s">
        <v>147</v>
      </c>
      <c r="E312" s="174" t="s">
        <v>537</v>
      </c>
      <c r="F312" s="175" t="s">
        <v>538</v>
      </c>
      <c r="G312" s="176" t="s">
        <v>168</v>
      </c>
      <c r="H312" s="177">
        <v>4</v>
      </c>
      <c r="I312" s="178"/>
      <c r="J312" s="177">
        <f>ROUND((ROUND(I312,2))*(ROUND(H312,2)),2)</f>
        <v>0</v>
      </c>
      <c r="K312" s="175" t="s">
        <v>151</v>
      </c>
      <c r="L312" s="39"/>
      <c r="M312" s="179" t="s">
        <v>18</v>
      </c>
      <c r="N312" s="180" t="s">
        <v>45</v>
      </c>
      <c r="O312" s="64"/>
      <c r="P312" s="181">
        <f>O312*H312</f>
        <v>0</v>
      </c>
      <c r="Q312" s="181">
        <v>0</v>
      </c>
      <c r="R312" s="181">
        <f>Q312*H312</f>
        <v>0</v>
      </c>
      <c r="S312" s="181">
        <v>3.0000000000000001E-3</v>
      </c>
      <c r="T312" s="182">
        <f>S312*H312</f>
        <v>1.2E-2</v>
      </c>
      <c r="U312" s="34"/>
      <c r="V312" s="34"/>
      <c r="W312" s="34"/>
      <c r="X312" s="34"/>
      <c r="Y312" s="34"/>
      <c r="Z312" s="34"/>
      <c r="AA312" s="34"/>
      <c r="AB312" s="34"/>
      <c r="AC312" s="34"/>
      <c r="AD312" s="34"/>
      <c r="AE312" s="34"/>
      <c r="AR312" s="183" t="s">
        <v>252</v>
      </c>
      <c r="AT312" s="183" t="s">
        <v>147</v>
      </c>
      <c r="AU312" s="183" t="s">
        <v>84</v>
      </c>
      <c r="AY312" s="17" t="s">
        <v>144</v>
      </c>
      <c r="BE312" s="184">
        <f>IF(N312="základní",J312,0)</f>
        <v>0</v>
      </c>
      <c r="BF312" s="184">
        <f>IF(N312="snížená",J312,0)</f>
        <v>0</v>
      </c>
      <c r="BG312" s="184">
        <f>IF(N312="zákl. přenesená",J312,0)</f>
        <v>0</v>
      </c>
      <c r="BH312" s="184">
        <f>IF(N312="sníž. přenesená",J312,0)</f>
        <v>0</v>
      </c>
      <c r="BI312" s="184">
        <f>IF(N312="nulová",J312,0)</f>
        <v>0</v>
      </c>
      <c r="BJ312" s="17" t="s">
        <v>82</v>
      </c>
      <c r="BK312" s="184">
        <f>ROUND((ROUND(I312,2))*(ROUND(H312,2)),2)</f>
        <v>0</v>
      </c>
      <c r="BL312" s="17" t="s">
        <v>252</v>
      </c>
      <c r="BM312" s="183" t="s">
        <v>539</v>
      </c>
    </row>
    <row r="313" spans="1:65" s="2" customFormat="1">
      <c r="A313" s="34"/>
      <c r="B313" s="35"/>
      <c r="C313" s="36"/>
      <c r="D313" s="185" t="s">
        <v>154</v>
      </c>
      <c r="E313" s="36"/>
      <c r="F313" s="186" t="s">
        <v>540</v>
      </c>
      <c r="G313" s="36"/>
      <c r="H313" s="36"/>
      <c r="I313" s="187"/>
      <c r="J313" s="36"/>
      <c r="K313" s="36"/>
      <c r="L313" s="39"/>
      <c r="M313" s="188"/>
      <c r="N313" s="189"/>
      <c r="O313" s="64"/>
      <c r="P313" s="64"/>
      <c r="Q313" s="64"/>
      <c r="R313" s="64"/>
      <c r="S313" s="64"/>
      <c r="T313" s="65"/>
      <c r="U313" s="34"/>
      <c r="V313" s="34"/>
      <c r="W313" s="34"/>
      <c r="X313" s="34"/>
      <c r="Y313" s="34"/>
      <c r="Z313" s="34"/>
      <c r="AA313" s="34"/>
      <c r="AB313" s="34"/>
      <c r="AC313" s="34"/>
      <c r="AD313" s="34"/>
      <c r="AE313" s="34"/>
      <c r="AT313" s="17" t="s">
        <v>154</v>
      </c>
      <c r="AU313" s="17" t="s">
        <v>84</v>
      </c>
    </row>
    <row r="314" spans="1:65" s="13" customFormat="1">
      <c r="B314" s="190"/>
      <c r="C314" s="191"/>
      <c r="D314" s="192" t="s">
        <v>156</v>
      </c>
      <c r="E314" s="193" t="s">
        <v>18</v>
      </c>
      <c r="F314" s="194" t="s">
        <v>541</v>
      </c>
      <c r="G314" s="191"/>
      <c r="H314" s="195">
        <v>4</v>
      </c>
      <c r="I314" s="196"/>
      <c r="J314" s="191"/>
      <c r="K314" s="191"/>
      <c r="L314" s="197"/>
      <c r="M314" s="198"/>
      <c r="N314" s="199"/>
      <c r="O314" s="199"/>
      <c r="P314" s="199"/>
      <c r="Q314" s="199"/>
      <c r="R314" s="199"/>
      <c r="S314" s="199"/>
      <c r="T314" s="200"/>
      <c r="AT314" s="201" t="s">
        <v>156</v>
      </c>
      <c r="AU314" s="201" t="s">
        <v>84</v>
      </c>
      <c r="AV314" s="13" t="s">
        <v>84</v>
      </c>
      <c r="AW314" s="13" t="s">
        <v>36</v>
      </c>
      <c r="AX314" s="13" t="s">
        <v>82</v>
      </c>
      <c r="AY314" s="201" t="s">
        <v>144</v>
      </c>
    </row>
    <row r="315" spans="1:65" s="2" customFormat="1" ht="24.2" customHeight="1">
      <c r="A315" s="34"/>
      <c r="B315" s="35"/>
      <c r="C315" s="173" t="s">
        <v>542</v>
      </c>
      <c r="D315" s="173" t="s">
        <v>147</v>
      </c>
      <c r="E315" s="174" t="s">
        <v>543</v>
      </c>
      <c r="F315" s="175" t="s">
        <v>544</v>
      </c>
      <c r="G315" s="176" t="s">
        <v>168</v>
      </c>
      <c r="H315" s="177">
        <v>4</v>
      </c>
      <c r="I315" s="178"/>
      <c r="J315" s="177">
        <f>ROUND((ROUND(I315,2))*(ROUND(H315,2)),2)</f>
        <v>0</v>
      </c>
      <c r="K315" s="175" t="s">
        <v>151</v>
      </c>
      <c r="L315" s="39"/>
      <c r="M315" s="179" t="s">
        <v>18</v>
      </c>
      <c r="N315" s="180" t="s">
        <v>45</v>
      </c>
      <c r="O315" s="64"/>
      <c r="P315" s="181">
        <f>O315*H315</f>
        <v>0</v>
      </c>
      <c r="Q315" s="181">
        <v>3.3999999999999998E-3</v>
      </c>
      <c r="R315" s="181">
        <f>Q315*H315</f>
        <v>1.3599999999999999E-2</v>
      </c>
      <c r="S315" s="181">
        <v>0</v>
      </c>
      <c r="T315" s="182">
        <f>S315*H315</f>
        <v>0</v>
      </c>
      <c r="U315" s="34"/>
      <c r="V315" s="34"/>
      <c r="W315" s="34"/>
      <c r="X315" s="34"/>
      <c r="Y315" s="34"/>
      <c r="Z315" s="34"/>
      <c r="AA315" s="34"/>
      <c r="AB315" s="34"/>
      <c r="AC315" s="34"/>
      <c r="AD315" s="34"/>
      <c r="AE315" s="34"/>
      <c r="AR315" s="183" t="s">
        <v>252</v>
      </c>
      <c r="AT315" s="183" t="s">
        <v>147</v>
      </c>
      <c r="AU315" s="183" t="s">
        <v>84</v>
      </c>
      <c r="AY315" s="17" t="s">
        <v>144</v>
      </c>
      <c r="BE315" s="184">
        <f>IF(N315="základní",J315,0)</f>
        <v>0</v>
      </c>
      <c r="BF315" s="184">
        <f>IF(N315="snížená",J315,0)</f>
        <v>0</v>
      </c>
      <c r="BG315" s="184">
        <f>IF(N315="zákl. přenesená",J315,0)</f>
        <v>0</v>
      </c>
      <c r="BH315" s="184">
        <f>IF(N315="sníž. přenesená",J315,0)</f>
        <v>0</v>
      </c>
      <c r="BI315" s="184">
        <f>IF(N315="nulová",J315,0)</f>
        <v>0</v>
      </c>
      <c r="BJ315" s="17" t="s">
        <v>82</v>
      </c>
      <c r="BK315" s="184">
        <f>ROUND((ROUND(I315,2))*(ROUND(H315,2)),2)</f>
        <v>0</v>
      </c>
      <c r="BL315" s="17" t="s">
        <v>252</v>
      </c>
      <c r="BM315" s="183" t="s">
        <v>545</v>
      </c>
    </row>
    <row r="316" spans="1:65" s="2" customFormat="1">
      <c r="A316" s="34"/>
      <c r="B316" s="35"/>
      <c r="C316" s="36"/>
      <c r="D316" s="185" t="s">
        <v>154</v>
      </c>
      <c r="E316" s="36"/>
      <c r="F316" s="186" t="s">
        <v>546</v>
      </c>
      <c r="G316" s="36"/>
      <c r="H316" s="36"/>
      <c r="I316" s="187"/>
      <c r="J316" s="36"/>
      <c r="K316" s="36"/>
      <c r="L316" s="39"/>
      <c r="M316" s="188"/>
      <c r="N316" s="189"/>
      <c r="O316" s="64"/>
      <c r="P316" s="64"/>
      <c r="Q316" s="64"/>
      <c r="R316" s="64"/>
      <c r="S316" s="64"/>
      <c r="T316" s="65"/>
      <c r="U316" s="34"/>
      <c r="V316" s="34"/>
      <c r="W316" s="34"/>
      <c r="X316" s="34"/>
      <c r="Y316" s="34"/>
      <c r="Z316" s="34"/>
      <c r="AA316" s="34"/>
      <c r="AB316" s="34"/>
      <c r="AC316" s="34"/>
      <c r="AD316" s="34"/>
      <c r="AE316" s="34"/>
      <c r="AT316" s="17" t="s">
        <v>154</v>
      </c>
      <c r="AU316" s="17" t="s">
        <v>84</v>
      </c>
    </row>
    <row r="317" spans="1:65" s="13" customFormat="1">
      <c r="B317" s="190"/>
      <c r="C317" s="191"/>
      <c r="D317" s="192" t="s">
        <v>156</v>
      </c>
      <c r="E317" s="193" t="s">
        <v>18</v>
      </c>
      <c r="F317" s="194" t="s">
        <v>541</v>
      </c>
      <c r="G317" s="191"/>
      <c r="H317" s="195">
        <v>4</v>
      </c>
      <c r="I317" s="196"/>
      <c r="J317" s="191"/>
      <c r="K317" s="191"/>
      <c r="L317" s="197"/>
      <c r="M317" s="198"/>
      <c r="N317" s="199"/>
      <c r="O317" s="199"/>
      <c r="P317" s="199"/>
      <c r="Q317" s="199"/>
      <c r="R317" s="199"/>
      <c r="S317" s="199"/>
      <c r="T317" s="200"/>
      <c r="AT317" s="201" t="s">
        <v>156</v>
      </c>
      <c r="AU317" s="201" t="s">
        <v>84</v>
      </c>
      <c r="AV317" s="13" t="s">
        <v>84</v>
      </c>
      <c r="AW317" s="13" t="s">
        <v>36</v>
      </c>
      <c r="AX317" s="13" t="s">
        <v>82</v>
      </c>
      <c r="AY317" s="201" t="s">
        <v>144</v>
      </c>
    </row>
    <row r="318" spans="1:65" s="2" customFormat="1" ht="49.15" customHeight="1">
      <c r="A318" s="34"/>
      <c r="B318" s="35"/>
      <c r="C318" s="173" t="s">
        <v>547</v>
      </c>
      <c r="D318" s="173" t="s">
        <v>147</v>
      </c>
      <c r="E318" s="174" t="s">
        <v>548</v>
      </c>
      <c r="F318" s="175" t="s">
        <v>549</v>
      </c>
      <c r="G318" s="176" t="s">
        <v>328</v>
      </c>
      <c r="H318" s="177">
        <v>0.01</v>
      </c>
      <c r="I318" s="178"/>
      <c r="J318" s="177">
        <f>ROUND((ROUND(I318,2))*(ROUND(H318,2)),2)</f>
        <v>0</v>
      </c>
      <c r="K318" s="175" t="s">
        <v>151</v>
      </c>
      <c r="L318" s="39"/>
      <c r="M318" s="179" t="s">
        <v>18</v>
      </c>
      <c r="N318" s="180" t="s">
        <v>45</v>
      </c>
      <c r="O318" s="64"/>
      <c r="P318" s="181">
        <f>O318*H318</f>
        <v>0</v>
      </c>
      <c r="Q318" s="181">
        <v>0</v>
      </c>
      <c r="R318" s="181">
        <f>Q318*H318</f>
        <v>0</v>
      </c>
      <c r="S318" s="181">
        <v>0</v>
      </c>
      <c r="T318" s="182">
        <f>S318*H318</f>
        <v>0</v>
      </c>
      <c r="U318" s="34"/>
      <c r="V318" s="34"/>
      <c r="W318" s="34"/>
      <c r="X318" s="34"/>
      <c r="Y318" s="34"/>
      <c r="Z318" s="34"/>
      <c r="AA318" s="34"/>
      <c r="AB318" s="34"/>
      <c r="AC318" s="34"/>
      <c r="AD318" s="34"/>
      <c r="AE318" s="34"/>
      <c r="AR318" s="183" t="s">
        <v>252</v>
      </c>
      <c r="AT318" s="183" t="s">
        <v>147</v>
      </c>
      <c r="AU318" s="183" t="s">
        <v>84</v>
      </c>
      <c r="AY318" s="17" t="s">
        <v>144</v>
      </c>
      <c r="BE318" s="184">
        <f>IF(N318="základní",J318,0)</f>
        <v>0</v>
      </c>
      <c r="BF318" s="184">
        <f>IF(N318="snížená",J318,0)</f>
        <v>0</v>
      </c>
      <c r="BG318" s="184">
        <f>IF(N318="zákl. přenesená",J318,0)</f>
        <v>0</v>
      </c>
      <c r="BH318" s="184">
        <f>IF(N318="sníž. přenesená",J318,0)</f>
        <v>0</v>
      </c>
      <c r="BI318" s="184">
        <f>IF(N318="nulová",J318,0)</f>
        <v>0</v>
      </c>
      <c r="BJ318" s="17" t="s">
        <v>82</v>
      </c>
      <c r="BK318" s="184">
        <f>ROUND((ROUND(I318,2))*(ROUND(H318,2)),2)</f>
        <v>0</v>
      </c>
      <c r="BL318" s="17" t="s">
        <v>252</v>
      </c>
      <c r="BM318" s="183" t="s">
        <v>550</v>
      </c>
    </row>
    <row r="319" spans="1:65" s="2" customFormat="1">
      <c r="A319" s="34"/>
      <c r="B319" s="35"/>
      <c r="C319" s="36"/>
      <c r="D319" s="185" t="s">
        <v>154</v>
      </c>
      <c r="E319" s="36"/>
      <c r="F319" s="186" t="s">
        <v>551</v>
      </c>
      <c r="G319" s="36"/>
      <c r="H319" s="36"/>
      <c r="I319" s="187"/>
      <c r="J319" s="36"/>
      <c r="K319" s="36"/>
      <c r="L319" s="39"/>
      <c r="M319" s="188"/>
      <c r="N319" s="189"/>
      <c r="O319" s="64"/>
      <c r="P319" s="64"/>
      <c r="Q319" s="64"/>
      <c r="R319" s="64"/>
      <c r="S319" s="64"/>
      <c r="T319" s="65"/>
      <c r="U319" s="34"/>
      <c r="V319" s="34"/>
      <c r="W319" s="34"/>
      <c r="X319" s="34"/>
      <c r="Y319" s="34"/>
      <c r="Z319" s="34"/>
      <c r="AA319" s="34"/>
      <c r="AB319" s="34"/>
      <c r="AC319" s="34"/>
      <c r="AD319" s="34"/>
      <c r="AE319" s="34"/>
      <c r="AT319" s="17" t="s">
        <v>154</v>
      </c>
      <c r="AU319" s="17" t="s">
        <v>84</v>
      </c>
    </row>
    <row r="320" spans="1:65" s="2" customFormat="1" ht="49.15" customHeight="1">
      <c r="A320" s="34"/>
      <c r="B320" s="35"/>
      <c r="C320" s="173" t="s">
        <v>552</v>
      </c>
      <c r="D320" s="173" t="s">
        <v>147</v>
      </c>
      <c r="E320" s="174" t="s">
        <v>553</v>
      </c>
      <c r="F320" s="175" t="s">
        <v>554</v>
      </c>
      <c r="G320" s="176" t="s">
        <v>328</v>
      </c>
      <c r="H320" s="177">
        <v>0.01</v>
      </c>
      <c r="I320" s="178"/>
      <c r="J320" s="177">
        <f>ROUND((ROUND(I320,2))*(ROUND(H320,2)),2)</f>
        <v>0</v>
      </c>
      <c r="K320" s="175" t="s">
        <v>151</v>
      </c>
      <c r="L320" s="39"/>
      <c r="M320" s="179" t="s">
        <v>18</v>
      </c>
      <c r="N320" s="180" t="s">
        <v>45</v>
      </c>
      <c r="O320" s="64"/>
      <c r="P320" s="181">
        <f>O320*H320</f>
        <v>0</v>
      </c>
      <c r="Q320" s="181">
        <v>0</v>
      </c>
      <c r="R320" s="181">
        <f>Q320*H320</f>
        <v>0</v>
      </c>
      <c r="S320" s="181">
        <v>0</v>
      </c>
      <c r="T320" s="182">
        <f>S320*H320</f>
        <v>0</v>
      </c>
      <c r="U320" s="34"/>
      <c r="V320" s="34"/>
      <c r="W320" s="34"/>
      <c r="X320" s="34"/>
      <c r="Y320" s="34"/>
      <c r="Z320" s="34"/>
      <c r="AA320" s="34"/>
      <c r="AB320" s="34"/>
      <c r="AC320" s="34"/>
      <c r="AD320" s="34"/>
      <c r="AE320" s="34"/>
      <c r="AR320" s="183" t="s">
        <v>252</v>
      </c>
      <c r="AT320" s="183" t="s">
        <v>147</v>
      </c>
      <c r="AU320" s="183" t="s">
        <v>84</v>
      </c>
      <c r="AY320" s="17" t="s">
        <v>144</v>
      </c>
      <c r="BE320" s="184">
        <f>IF(N320="základní",J320,0)</f>
        <v>0</v>
      </c>
      <c r="BF320" s="184">
        <f>IF(N320="snížená",J320,0)</f>
        <v>0</v>
      </c>
      <c r="BG320" s="184">
        <f>IF(N320="zákl. přenesená",J320,0)</f>
        <v>0</v>
      </c>
      <c r="BH320" s="184">
        <f>IF(N320="sníž. přenesená",J320,0)</f>
        <v>0</v>
      </c>
      <c r="BI320" s="184">
        <f>IF(N320="nulová",J320,0)</f>
        <v>0</v>
      </c>
      <c r="BJ320" s="17" t="s">
        <v>82</v>
      </c>
      <c r="BK320" s="184">
        <f>ROUND((ROUND(I320,2))*(ROUND(H320,2)),2)</f>
        <v>0</v>
      </c>
      <c r="BL320" s="17" t="s">
        <v>252</v>
      </c>
      <c r="BM320" s="183" t="s">
        <v>555</v>
      </c>
    </row>
    <row r="321" spans="1:65" s="2" customFormat="1">
      <c r="A321" s="34"/>
      <c r="B321" s="35"/>
      <c r="C321" s="36"/>
      <c r="D321" s="185" t="s">
        <v>154</v>
      </c>
      <c r="E321" s="36"/>
      <c r="F321" s="186" t="s">
        <v>556</v>
      </c>
      <c r="G321" s="36"/>
      <c r="H321" s="36"/>
      <c r="I321" s="187"/>
      <c r="J321" s="36"/>
      <c r="K321" s="36"/>
      <c r="L321" s="39"/>
      <c r="M321" s="188"/>
      <c r="N321" s="189"/>
      <c r="O321" s="64"/>
      <c r="P321" s="64"/>
      <c r="Q321" s="64"/>
      <c r="R321" s="64"/>
      <c r="S321" s="64"/>
      <c r="T321" s="65"/>
      <c r="U321" s="34"/>
      <c r="V321" s="34"/>
      <c r="W321" s="34"/>
      <c r="X321" s="34"/>
      <c r="Y321" s="34"/>
      <c r="Z321" s="34"/>
      <c r="AA321" s="34"/>
      <c r="AB321" s="34"/>
      <c r="AC321" s="34"/>
      <c r="AD321" s="34"/>
      <c r="AE321" s="34"/>
      <c r="AT321" s="17" t="s">
        <v>154</v>
      </c>
      <c r="AU321" s="17" t="s">
        <v>84</v>
      </c>
    </row>
    <row r="322" spans="1:65" s="12" customFormat="1" ht="22.9" customHeight="1">
      <c r="B322" s="157"/>
      <c r="C322" s="158"/>
      <c r="D322" s="159" t="s">
        <v>73</v>
      </c>
      <c r="E322" s="171" t="s">
        <v>557</v>
      </c>
      <c r="F322" s="171" t="s">
        <v>558</v>
      </c>
      <c r="G322" s="158"/>
      <c r="H322" s="158"/>
      <c r="I322" s="161"/>
      <c r="J322" s="172">
        <f>BK322</f>
        <v>0</v>
      </c>
      <c r="K322" s="158"/>
      <c r="L322" s="163"/>
      <c r="M322" s="164"/>
      <c r="N322" s="165"/>
      <c r="O322" s="165"/>
      <c r="P322" s="166">
        <f>SUM(P323:P339)</f>
        <v>0</v>
      </c>
      <c r="Q322" s="165"/>
      <c r="R322" s="166">
        <f>SUM(R323:R339)</f>
        <v>6.1460000000000001E-2</v>
      </c>
      <c r="S322" s="165"/>
      <c r="T322" s="167">
        <f>SUM(T323:T339)</f>
        <v>1.1780000000000001E-2</v>
      </c>
      <c r="AR322" s="168" t="s">
        <v>84</v>
      </c>
      <c r="AT322" s="169" t="s">
        <v>73</v>
      </c>
      <c r="AU322" s="169" t="s">
        <v>82</v>
      </c>
      <c r="AY322" s="168" t="s">
        <v>144</v>
      </c>
      <c r="BK322" s="170">
        <f>SUM(BK323:BK339)</f>
        <v>0</v>
      </c>
    </row>
    <row r="323" spans="1:65" s="2" customFormat="1" ht="24.2" customHeight="1">
      <c r="A323" s="34"/>
      <c r="B323" s="35"/>
      <c r="C323" s="173" t="s">
        <v>559</v>
      </c>
      <c r="D323" s="173" t="s">
        <v>147</v>
      </c>
      <c r="E323" s="174" t="s">
        <v>560</v>
      </c>
      <c r="F323" s="175" t="s">
        <v>561</v>
      </c>
      <c r="G323" s="176" t="s">
        <v>168</v>
      </c>
      <c r="H323" s="177">
        <v>51</v>
      </c>
      <c r="I323" s="178"/>
      <c r="J323" s="177">
        <f>ROUND((ROUND(I323,2))*(ROUND(H323,2)),2)</f>
        <v>0</v>
      </c>
      <c r="K323" s="175" t="s">
        <v>151</v>
      </c>
      <c r="L323" s="39"/>
      <c r="M323" s="179" t="s">
        <v>18</v>
      </c>
      <c r="N323" s="180" t="s">
        <v>45</v>
      </c>
      <c r="O323" s="64"/>
      <c r="P323" s="181">
        <f>O323*H323</f>
        <v>0</v>
      </c>
      <c r="Q323" s="181">
        <v>0</v>
      </c>
      <c r="R323" s="181">
        <f>Q323*H323</f>
        <v>0</v>
      </c>
      <c r="S323" s="181">
        <v>0</v>
      </c>
      <c r="T323" s="182">
        <f>S323*H323</f>
        <v>0</v>
      </c>
      <c r="U323" s="34"/>
      <c r="V323" s="34"/>
      <c r="W323" s="34"/>
      <c r="X323" s="34"/>
      <c r="Y323" s="34"/>
      <c r="Z323" s="34"/>
      <c r="AA323" s="34"/>
      <c r="AB323" s="34"/>
      <c r="AC323" s="34"/>
      <c r="AD323" s="34"/>
      <c r="AE323" s="34"/>
      <c r="AR323" s="183" t="s">
        <v>252</v>
      </c>
      <c r="AT323" s="183" t="s">
        <v>147</v>
      </c>
      <c r="AU323" s="183" t="s">
        <v>84</v>
      </c>
      <c r="AY323" s="17" t="s">
        <v>144</v>
      </c>
      <c r="BE323" s="184">
        <f>IF(N323="základní",J323,0)</f>
        <v>0</v>
      </c>
      <c r="BF323" s="184">
        <f>IF(N323="snížená",J323,0)</f>
        <v>0</v>
      </c>
      <c r="BG323" s="184">
        <f>IF(N323="zákl. přenesená",J323,0)</f>
        <v>0</v>
      </c>
      <c r="BH323" s="184">
        <f>IF(N323="sníž. přenesená",J323,0)</f>
        <v>0</v>
      </c>
      <c r="BI323" s="184">
        <f>IF(N323="nulová",J323,0)</f>
        <v>0</v>
      </c>
      <c r="BJ323" s="17" t="s">
        <v>82</v>
      </c>
      <c r="BK323" s="184">
        <f>ROUND((ROUND(I323,2))*(ROUND(H323,2)),2)</f>
        <v>0</v>
      </c>
      <c r="BL323" s="17" t="s">
        <v>252</v>
      </c>
      <c r="BM323" s="183" t="s">
        <v>562</v>
      </c>
    </row>
    <row r="324" spans="1:65" s="2" customFormat="1">
      <c r="A324" s="34"/>
      <c r="B324" s="35"/>
      <c r="C324" s="36"/>
      <c r="D324" s="185" t="s">
        <v>154</v>
      </c>
      <c r="E324" s="36"/>
      <c r="F324" s="186" t="s">
        <v>563</v>
      </c>
      <c r="G324" s="36"/>
      <c r="H324" s="36"/>
      <c r="I324" s="187"/>
      <c r="J324" s="36"/>
      <c r="K324" s="36"/>
      <c r="L324" s="39"/>
      <c r="M324" s="188"/>
      <c r="N324" s="189"/>
      <c r="O324" s="64"/>
      <c r="P324" s="64"/>
      <c r="Q324" s="64"/>
      <c r="R324" s="64"/>
      <c r="S324" s="64"/>
      <c r="T324" s="65"/>
      <c r="U324" s="34"/>
      <c r="V324" s="34"/>
      <c r="W324" s="34"/>
      <c r="X324" s="34"/>
      <c r="Y324" s="34"/>
      <c r="Z324" s="34"/>
      <c r="AA324" s="34"/>
      <c r="AB324" s="34"/>
      <c r="AC324" s="34"/>
      <c r="AD324" s="34"/>
      <c r="AE324" s="34"/>
      <c r="AT324" s="17" t="s">
        <v>154</v>
      </c>
      <c r="AU324" s="17" t="s">
        <v>84</v>
      </c>
    </row>
    <row r="325" spans="1:65" s="2" customFormat="1" ht="16.5" customHeight="1">
      <c r="A325" s="34"/>
      <c r="B325" s="35"/>
      <c r="C325" s="173" t="s">
        <v>564</v>
      </c>
      <c r="D325" s="173" t="s">
        <v>147</v>
      </c>
      <c r="E325" s="174" t="s">
        <v>565</v>
      </c>
      <c r="F325" s="175" t="s">
        <v>566</v>
      </c>
      <c r="G325" s="176" t="s">
        <v>168</v>
      </c>
      <c r="H325" s="177">
        <v>38</v>
      </c>
      <c r="I325" s="178"/>
      <c r="J325" s="177">
        <f>ROUND((ROUND(I325,2))*(ROUND(H325,2)),2)</f>
        <v>0</v>
      </c>
      <c r="K325" s="175" t="s">
        <v>151</v>
      </c>
      <c r="L325" s="39"/>
      <c r="M325" s="179" t="s">
        <v>18</v>
      </c>
      <c r="N325" s="180" t="s">
        <v>45</v>
      </c>
      <c r="O325" s="64"/>
      <c r="P325" s="181">
        <f>O325*H325</f>
        <v>0</v>
      </c>
      <c r="Q325" s="181">
        <v>1E-3</v>
      </c>
      <c r="R325" s="181">
        <f>Q325*H325</f>
        <v>3.7999999999999999E-2</v>
      </c>
      <c r="S325" s="181">
        <v>3.1E-4</v>
      </c>
      <c r="T325" s="182">
        <f>S325*H325</f>
        <v>1.1780000000000001E-2</v>
      </c>
      <c r="U325" s="34"/>
      <c r="V325" s="34"/>
      <c r="W325" s="34"/>
      <c r="X325" s="34"/>
      <c r="Y325" s="34"/>
      <c r="Z325" s="34"/>
      <c r="AA325" s="34"/>
      <c r="AB325" s="34"/>
      <c r="AC325" s="34"/>
      <c r="AD325" s="34"/>
      <c r="AE325" s="34"/>
      <c r="AR325" s="183" t="s">
        <v>252</v>
      </c>
      <c r="AT325" s="183" t="s">
        <v>147</v>
      </c>
      <c r="AU325" s="183" t="s">
        <v>84</v>
      </c>
      <c r="AY325" s="17" t="s">
        <v>144</v>
      </c>
      <c r="BE325" s="184">
        <f>IF(N325="základní",J325,0)</f>
        <v>0</v>
      </c>
      <c r="BF325" s="184">
        <f>IF(N325="snížená",J325,0)</f>
        <v>0</v>
      </c>
      <c r="BG325" s="184">
        <f>IF(N325="zákl. přenesená",J325,0)</f>
        <v>0</v>
      </c>
      <c r="BH325" s="184">
        <f>IF(N325="sníž. přenesená",J325,0)</f>
        <v>0</v>
      </c>
      <c r="BI325" s="184">
        <f>IF(N325="nulová",J325,0)</f>
        <v>0</v>
      </c>
      <c r="BJ325" s="17" t="s">
        <v>82</v>
      </c>
      <c r="BK325" s="184">
        <f>ROUND((ROUND(I325,2))*(ROUND(H325,2)),2)</f>
        <v>0</v>
      </c>
      <c r="BL325" s="17" t="s">
        <v>252</v>
      </c>
      <c r="BM325" s="183" t="s">
        <v>567</v>
      </c>
    </row>
    <row r="326" spans="1:65" s="2" customFormat="1">
      <c r="A326" s="34"/>
      <c r="B326" s="35"/>
      <c r="C326" s="36"/>
      <c r="D326" s="185" t="s">
        <v>154</v>
      </c>
      <c r="E326" s="36"/>
      <c r="F326" s="186" t="s">
        <v>568</v>
      </c>
      <c r="G326" s="36"/>
      <c r="H326" s="36"/>
      <c r="I326" s="187"/>
      <c r="J326" s="36"/>
      <c r="K326" s="36"/>
      <c r="L326" s="39"/>
      <c r="M326" s="188"/>
      <c r="N326" s="189"/>
      <c r="O326" s="64"/>
      <c r="P326" s="64"/>
      <c r="Q326" s="64"/>
      <c r="R326" s="64"/>
      <c r="S326" s="64"/>
      <c r="T326" s="65"/>
      <c r="U326" s="34"/>
      <c r="V326" s="34"/>
      <c r="W326" s="34"/>
      <c r="X326" s="34"/>
      <c r="Y326" s="34"/>
      <c r="Z326" s="34"/>
      <c r="AA326" s="34"/>
      <c r="AB326" s="34"/>
      <c r="AC326" s="34"/>
      <c r="AD326" s="34"/>
      <c r="AE326" s="34"/>
      <c r="AT326" s="17" t="s">
        <v>154</v>
      </c>
      <c r="AU326" s="17" t="s">
        <v>84</v>
      </c>
    </row>
    <row r="327" spans="1:65" s="13" customFormat="1">
      <c r="B327" s="190"/>
      <c r="C327" s="191"/>
      <c r="D327" s="192" t="s">
        <v>156</v>
      </c>
      <c r="E327" s="193" t="s">
        <v>18</v>
      </c>
      <c r="F327" s="194" t="s">
        <v>569</v>
      </c>
      <c r="G327" s="191"/>
      <c r="H327" s="195">
        <v>12</v>
      </c>
      <c r="I327" s="196"/>
      <c r="J327" s="191"/>
      <c r="K327" s="191"/>
      <c r="L327" s="197"/>
      <c r="M327" s="198"/>
      <c r="N327" s="199"/>
      <c r="O327" s="199"/>
      <c r="P327" s="199"/>
      <c r="Q327" s="199"/>
      <c r="R327" s="199"/>
      <c r="S327" s="199"/>
      <c r="T327" s="200"/>
      <c r="AT327" s="201" t="s">
        <v>156</v>
      </c>
      <c r="AU327" s="201" t="s">
        <v>84</v>
      </c>
      <c r="AV327" s="13" t="s">
        <v>84</v>
      </c>
      <c r="AW327" s="13" t="s">
        <v>36</v>
      </c>
      <c r="AX327" s="13" t="s">
        <v>74</v>
      </c>
      <c r="AY327" s="201" t="s">
        <v>144</v>
      </c>
    </row>
    <row r="328" spans="1:65" s="13" customFormat="1">
      <c r="B328" s="190"/>
      <c r="C328" s="191"/>
      <c r="D328" s="192" t="s">
        <v>156</v>
      </c>
      <c r="E328" s="193" t="s">
        <v>18</v>
      </c>
      <c r="F328" s="194" t="s">
        <v>570</v>
      </c>
      <c r="G328" s="191"/>
      <c r="H328" s="195">
        <v>6</v>
      </c>
      <c r="I328" s="196"/>
      <c r="J328" s="191"/>
      <c r="K328" s="191"/>
      <c r="L328" s="197"/>
      <c r="M328" s="198"/>
      <c r="N328" s="199"/>
      <c r="O328" s="199"/>
      <c r="P328" s="199"/>
      <c r="Q328" s="199"/>
      <c r="R328" s="199"/>
      <c r="S328" s="199"/>
      <c r="T328" s="200"/>
      <c r="AT328" s="201" t="s">
        <v>156</v>
      </c>
      <c r="AU328" s="201" t="s">
        <v>84</v>
      </c>
      <c r="AV328" s="13" t="s">
        <v>84</v>
      </c>
      <c r="AW328" s="13" t="s">
        <v>36</v>
      </c>
      <c r="AX328" s="13" t="s">
        <v>74</v>
      </c>
      <c r="AY328" s="201" t="s">
        <v>144</v>
      </c>
    </row>
    <row r="329" spans="1:65" s="13" customFormat="1">
      <c r="B329" s="190"/>
      <c r="C329" s="191"/>
      <c r="D329" s="192" t="s">
        <v>156</v>
      </c>
      <c r="E329" s="193" t="s">
        <v>18</v>
      </c>
      <c r="F329" s="194" t="s">
        <v>571</v>
      </c>
      <c r="G329" s="191"/>
      <c r="H329" s="195">
        <v>20</v>
      </c>
      <c r="I329" s="196"/>
      <c r="J329" s="191"/>
      <c r="K329" s="191"/>
      <c r="L329" s="197"/>
      <c r="M329" s="198"/>
      <c r="N329" s="199"/>
      <c r="O329" s="199"/>
      <c r="P329" s="199"/>
      <c r="Q329" s="199"/>
      <c r="R329" s="199"/>
      <c r="S329" s="199"/>
      <c r="T329" s="200"/>
      <c r="AT329" s="201" t="s">
        <v>156</v>
      </c>
      <c r="AU329" s="201" t="s">
        <v>84</v>
      </c>
      <c r="AV329" s="13" t="s">
        <v>84</v>
      </c>
      <c r="AW329" s="13" t="s">
        <v>36</v>
      </c>
      <c r="AX329" s="13" t="s">
        <v>74</v>
      </c>
      <c r="AY329" s="201" t="s">
        <v>144</v>
      </c>
    </row>
    <row r="330" spans="1:65" s="14" customFormat="1">
      <c r="B330" s="202"/>
      <c r="C330" s="203"/>
      <c r="D330" s="192" t="s">
        <v>156</v>
      </c>
      <c r="E330" s="204" t="s">
        <v>18</v>
      </c>
      <c r="F330" s="205" t="s">
        <v>165</v>
      </c>
      <c r="G330" s="203"/>
      <c r="H330" s="206">
        <v>38</v>
      </c>
      <c r="I330" s="207"/>
      <c r="J330" s="203"/>
      <c r="K330" s="203"/>
      <c r="L330" s="208"/>
      <c r="M330" s="209"/>
      <c r="N330" s="210"/>
      <c r="O330" s="210"/>
      <c r="P330" s="210"/>
      <c r="Q330" s="210"/>
      <c r="R330" s="210"/>
      <c r="S330" s="210"/>
      <c r="T330" s="211"/>
      <c r="AT330" s="212" t="s">
        <v>156</v>
      </c>
      <c r="AU330" s="212" t="s">
        <v>84</v>
      </c>
      <c r="AV330" s="14" t="s">
        <v>152</v>
      </c>
      <c r="AW330" s="14" t="s">
        <v>36</v>
      </c>
      <c r="AX330" s="14" t="s">
        <v>82</v>
      </c>
      <c r="AY330" s="212" t="s">
        <v>144</v>
      </c>
    </row>
    <row r="331" spans="1:65" s="2" customFormat="1" ht="33" customHeight="1">
      <c r="A331" s="34"/>
      <c r="B331" s="35"/>
      <c r="C331" s="173" t="s">
        <v>572</v>
      </c>
      <c r="D331" s="173" t="s">
        <v>147</v>
      </c>
      <c r="E331" s="174" t="s">
        <v>573</v>
      </c>
      <c r="F331" s="175" t="s">
        <v>574</v>
      </c>
      <c r="G331" s="176" t="s">
        <v>168</v>
      </c>
      <c r="H331" s="177">
        <v>51</v>
      </c>
      <c r="I331" s="178"/>
      <c r="J331" s="177">
        <f>ROUND((ROUND(I331,2))*(ROUND(H331,2)),2)</f>
        <v>0</v>
      </c>
      <c r="K331" s="175" t="s">
        <v>151</v>
      </c>
      <c r="L331" s="39"/>
      <c r="M331" s="179" t="s">
        <v>18</v>
      </c>
      <c r="N331" s="180" t="s">
        <v>45</v>
      </c>
      <c r="O331" s="64"/>
      <c r="P331" s="181">
        <f>O331*H331</f>
        <v>0</v>
      </c>
      <c r="Q331" s="181">
        <v>2.0000000000000001E-4</v>
      </c>
      <c r="R331" s="181">
        <f>Q331*H331</f>
        <v>1.0200000000000001E-2</v>
      </c>
      <c r="S331" s="181">
        <v>0</v>
      </c>
      <c r="T331" s="182">
        <f>S331*H331</f>
        <v>0</v>
      </c>
      <c r="U331" s="34"/>
      <c r="V331" s="34"/>
      <c r="W331" s="34"/>
      <c r="X331" s="34"/>
      <c r="Y331" s="34"/>
      <c r="Z331" s="34"/>
      <c r="AA331" s="34"/>
      <c r="AB331" s="34"/>
      <c r="AC331" s="34"/>
      <c r="AD331" s="34"/>
      <c r="AE331" s="34"/>
      <c r="AR331" s="183" t="s">
        <v>252</v>
      </c>
      <c r="AT331" s="183" t="s">
        <v>147</v>
      </c>
      <c r="AU331" s="183" t="s">
        <v>84</v>
      </c>
      <c r="AY331" s="17" t="s">
        <v>144</v>
      </c>
      <c r="BE331" s="184">
        <f>IF(N331="základní",J331,0)</f>
        <v>0</v>
      </c>
      <c r="BF331" s="184">
        <f>IF(N331="snížená",J331,0)</f>
        <v>0</v>
      </c>
      <c r="BG331" s="184">
        <f>IF(N331="zákl. přenesená",J331,0)</f>
        <v>0</v>
      </c>
      <c r="BH331" s="184">
        <f>IF(N331="sníž. přenesená",J331,0)</f>
        <v>0</v>
      </c>
      <c r="BI331" s="184">
        <f>IF(N331="nulová",J331,0)</f>
        <v>0</v>
      </c>
      <c r="BJ331" s="17" t="s">
        <v>82</v>
      </c>
      <c r="BK331" s="184">
        <f>ROUND((ROUND(I331,2))*(ROUND(H331,2)),2)</f>
        <v>0</v>
      </c>
      <c r="BL331" s="17" t="s">
        <v>252</v>
      </c>
      <c r="BM331" s="183" t="s">
        <v>575</v>
      </c>
    </row>
    <row r="332" spans="1:65" s="2" customFormat="1">
      <c r="A332" s="34"/>
      <c r="B332" s="35"/>
      <c r="C332" s="36"/>
      <c r="D332" s="185" t="s">
        <v>154</v>
      </c>
      <c r="E332" s="36"/>
      <c r="F332" s="186" t="s">
        <v>576</v>
      </c>
      <c r="G332" s="36"/>
      <c r="H332" s="36"/>
      <c r="I332" s="187"/>
      <c r="J332" s="36"/>
      <c r="K332" s="36"/>
      <c r="L332" s="39"/>
      <c r="M332" s="188"/>
      <c r="N332" s="189"/>
      <c r="O332" s="64"/>
      <c r="P332" s="64"/>
      <c r="Q332" s="64"/>
      <c r="R332" s="64"/>
      <c r="S332" s="64"/>
      <c r="T332" s="65"/>
      <c r="U332" s="34"/>
      <c r="V332" s="34"/>
      <c r="W332" s="34"/>
      <c r="X332" s="34"/>
      <c r="Y332" s="34"/>
      <c r="Z332" s="34"/>
      <c r="AA332" s="34"/>
      <c r="AB332" s="34"/>
      <c r="AC332" s="34"/>
      <c r="AD332" s="34"/>
      <c r="AE332" s="34"/>
      <c r="AT332" s="17" t="s">
        <v>154</v>
      </c>
      <c r="AU332" s="17" t="s">
        <v>84</v>
      </c>
    </row>
    <row r="333" spans="1:65" s="2" customFormat="1" ht="37.9" customHeight="1">
      <c r="A333" s="34"/>
      <c r="B333" s="35"/>
      <c r="C333" s="173" t="s">
        <v>577</v>
      </c>
      <c r="D333" s="173" t="s">
        <v>147</v>
      </c>
      <c r="E333" s="174" t="s">
        <v>578</v>
      </c>
      <c r="F333" s="175" t="s">
        <v>579</v>
      </c>
      <c r="G333" s="176" t="s">
        <v>168</v>
      </c>
      <c r="H333" s="177">
        <v>51</v>
      </c>
      <c r="I333" s="178"/>
      <c r="J333" s="177">
        <f>ROUND((ROUND(I333,2))*(ROUND(H333,2)),2)</f>
        <v>0</v>
      </c>
      <c r="K333" s="175" t="s">
        <v>151</v>
      </c>
      <c r="L333" s="39"/>
      <c r="M333" s="179" t="s">
        <v>18</v>
      </c>
      <c r="N333" s="180" t="s">
        <v>45</v>
      </c>
      <c r="O333" s="64"/>
      <c r="P333" s="181">
        <f>O333*H333</f>
        <v>0</v>
      </c>
      <c r="Q333" s="181">
        <v>2.5999999999999998E-4</v>
      </c>
      <c r="R333" s="181">
        <f>Q333*H333</f>
        <v>1.3259999999999999E-2</v>
      </c>
      <c r="S333" s="181">
        <v>0</v>
      </c>
      <c r="T333" s="182">
        <f>S333*H333</f>
        <v>0</v>
      </c>
      <c r="U333" s="34"/>
      <c r="V333" s="34"/>
      <c r="W333" s="34"/>
      <c r="X333" s="34"/>
      <c r="Y333" s="34"/>
      <c r="Z333" s="34"/>
      <c r="AA333" s="34"/>
      <c r="AB333" s="34"/>
      <c r="AC333" s="34"/>
      <c r="AD333" s="34"/>
      <c r="AE333" s="34"/>
      <c r="AR333" s="183" t="s">
        <v>252</v>
      </c>
      <c r="AT333" s="183" t="s">
        <v>147</v>
      </c>
      <c r="AU333" s="183" t="s">
        <v>84</v>
      </c>
      <c r="AY333" s="17" t="s">
        <v>144</v>
      </c>
      <c r="BE333" s="184">
        <f>IF(N333="základní",J333,0)</f>
        <v>0</v>
      </c>
      <c r="BF333" s="184">
        <f>IF(N333="snížená",J333,0)</f>
        <v>0</v>
      </c>
      <c r="BG333" s="184">
        <f>IF(N333="zákl. přenesená",J333,0)</f>
        <v>0</v>
      </c>
      <c r="BH333" s="184">
        <f>IF(N333="sníž. přenesená",J333,0)</f>
        <v>0</v>
      </c>
      <c r="BI333" s="184">
        <f>IF(N333="nulová",J333,0)</f>
        <v>0</v>
      </c>
      <c r="BJ333" s="17" t="s">
        <v>82</v>
      </c>
      <c r="BK333" s="184">
        <f>ROUND((ROUND(I333,2))*(ROUND(H333,2)),2)</f>
        <v>0</v>
      </c>
      <c r="BL333" s="17" t="s">
        <v>252</v>
      </c>
      <c r="BM333" s="183" t="s">
        <v>580</v>
      </c>
    </row>
    <row r="334" spans="1:65" s="2" customFormat="1">
      <c r="A334" s="34"/>
      <c r="B334" s="35"/>
      <c r="C334" s="36"/>
      <c r="D334" s="185" t="s">
        <v>154</v>
      </c>
      <c r="E334" s="36"/>
      <c r="F334" s="186" t="s">
        <v>581</v>
      </c>
      <c r="G334" s="36"/>
      <c r="H334" s="36"/>
      <c r="I334" s="187"/>
      <c r="J334" s="36"/>
      <c r="K334" s="36"/>
      <c r="L334" s="39"/>
      <c r="M334" s="188"/>
      <c r="N334" s="189"/>
      <c r="O334" s="64"/>
      <c r="P334" s="64"/>
      <c r="Q334" s="64"/>
      <c r="R334" s="64"/>
      <c r="S334" s="64"/>
      <c r="T334" s="65"/>
      <c r="U334" s="34"/>
      <c r="V334" s="34"/>
      <c r="W334" s="34"/>
      <c r="X334" s="34"/>
      <c r="Y334" s="34"/>
      <c r="Z334" s="34"/>
      <c r="AA334" s="34"/>
      <c r="AB334" s="34"/>
      <c r="AC334" s="34"/>
      <c r="AD334" s="34"/>
      <c r="AE334" s="34"/>
      <c r="AT334" s="17" t="s">
        <v>154</v>
      </c>
      <c r="AU334" s="17" t="s">
        <v>84</v>
      </c>
    </row>
    <row r="335" spans="1:65" s="2" customFormat="1" ht="19.5">
      <c r="A335" s="34"/>
      <c r="B335" s="35"/>
      <c r="C335" s="36"/>
      <c r="D335" s="192" t="s">
        <v>487</v>
      </c>
      <c r="E335" s="36"/>
      <c r="F335" s="233" t="s">
        <v>582</v>
      </c>
      <c r="G335" s="36"/>
      <c r="H335" s="36"/>
      <c r="I335" s="187"/>
      <c r="J335" s="36"/>
      <c r="K335" s="36"/>
      <c r="L335" s="39"/>
      <c r="M335" s="188"/>
      <c r="N335" s="189"/>
      <c r="O335" s="64"/>
      <c r="P335" s="64"/>
      <c r="Q335" s="64"/>
      <c r="R335" s="64"/>
      <c r="S335" s="64"/>
      <c r="T335" s="65"/>
      <c r="U335" s="34"/>
      <c r="V335" s="34"/>
      <c r="W335" s="34"/>
      <c r="X335" s="34"/>
      <c r="Y335" s="34"/>
      <c r="Z335" s="34"/>
      <c r="AA335" s="34"/>
      <c r="AB335" s="34"/>
      <c r="AC335" s="34"/>
      <c r="AD335" s="34"/>
      <c r="AE335" s="34"/>
      <c r="AT335" s="17" t="s">
        <v>487</v>
      </c>
      <c r="AU335" s="17" t="s">
        <v>84</v>
      </c>
    </row>
    <row r="336" spans="1:65" s="13" customFormat="1">
      <c r="B336" s="190"/>
      <c r="C336" s="191"/>
      <c r="D336" s="192" t="s">
        <v>156</v>
      </c>
      <c r="E336" s="193" t="s">
        <v>18</v>
      </c>
      <c r="F336" s="194" t="s">
        <v>583</v>
      </c>
      <c r="G336" s="191"/>
      <c r="H336" s="195">
        <v>17</v>
      </c>
      <c r="I336" s="196"/>
      <c r="J336" s="191"/>
      <c r="K336" s="191"/>
      <c r="L336" s="197"/>
      <c r="M336" s="198"/>
      <c r="N336" s="199"/>
      <c r="O336" s="199"/>
      <c r="P336" s="199"/>
      <c r="Q336" s="199"/>
      <c r="R336" s="199"/>
      <c r="S336" s="199"/>
      <c r="T336" s="200"/>
      <c r="AT336" s="201" t="s">
        <v>156</v>
      </c>
      <c r="AU336" s="201" t="s">
        <v>84</v>
      </c>
      <c r="AV336" s="13" t="s">
        <v>84</v>
      </c>
      <c r="AW336" s="13" t="s">
        <v>36</v>
      </c>
      <c r="AX336" s="13" t="s">
        <v>74</v>
      </c>
      <c r="AY336" s="201" t="s">
        <v>144</v>
      </c>
    </row>
    <row r="337" spans="1:65" s="13" customFormat="1">
      <c r="B337" s="190"/>
      <c r="C337" s="191"/>
      <c r="D337" s="192" t="s">
        <v>156</v>
      </c>
      <c r="E337" s="193" t="s">
        <v>18</v>
      </c>
      <c r="F337" s="194" t="s">
        <v>584</v>
      </c>
      <c r="G337" s="191"/>
      <c r="H337" s="195">
        <v>11</v>
      </c>
      <c r="I337" s="196"/>
      <c r="J337" s="191"/>
      <c r="K337" s="191"/>
      <c r="L337" s="197"/>
      <c r="M337" s="198"/>
      <c r="N337" s="199"/>
      <c r="O337" s="199"/>
      <c r="P337" s="199"/>
      <c r="Q337" s="199"/>
      <c r="R337" s="199"/>
      <c r="S337" s="199"/>
      <c r="T337" s="200"/>
      <c r="AT337" s="201" t="s">
        <v>156</v>
      </c>
      <c r="AU337" s="201" t="s">
        <v>84</v>
      </c>
      <c r="AV337" s="13" t="s">
        <v>84</v>
      </c>
      <c r="AW337" s="13" t="s">
        <v>36</v>
      </c>
      <c r="AX337" s="13" t="s">
        <v>74</v>
      </c>
      <c r="AY337" s="201" t="s">
        <v>144</v>
      </c>
    </row>
    <row r="338" spans="1:65" s="13" customFormat="1">
      <c r="B338" s="190"/>
      <c r="C338" s="191"/>
      <c r="D338" s="192" t="s">
        <v>156</v>
      </c>
      <c r="E338" s="193" t="s">
        <v>18</v>
      </c>
      <c r="F338" s="194" t="s">
        <v>585</v>
      </c>
      <c r="G338" s="191"/>
      <c r="H338" s="195">
        <v>23</v>
      </c>
      <c r="I338" s="196"/>
      <c r="J338" s="191"/>
      <c r="K338" s="191"/>
      <c r="L338" s="197"/>
      <c r="M338" s="198"/>
      <c r="N338" s="199"/>
      <c r="O338" s="199"/>
      <c r="P338" s="199"/>
      <c r="Q338" s="199"/>
      <c r="R338" s="199"/>
      <c r="S338" s="199"/>
      <c r="T338" s="200"/>
      <c r="AT338" s="201" t="s">
        <v>156</v>
      </c>
      <c r="AU338" s="201" t="s">
        <v>84</v>
      </c>
      <c r="AV338" s="13" t="s">
        <v>84</v>
      </c>
      <c r="AW338" s="13" t="s">
        <v>36</v>
      </c>
      <c r="AX338" s="13" t="s">
        <v>74</v>
      </c>
      <c r="AY338" s="201" t="s">
        <v>144</v>
      </c>
    </row>
    <row r="339" spans="1:65" s="14" customFormat="1">
      <c r="B339" s="202"/>
      <c r="C339" s="203"/>
      <c r="D339" s="192" t="s">
        <v>156</v>
      </c>
      <c r="E339" s="204" t="s">
        <v>18</v>
      </c>
      <c r="F339" s="205" t="s">
        <v>165</v>
      </c>
      <c r="G339" s="203"/>
      <c r="H339" s="206">
        <v>51</v>
      </c>
      <c r="I339" s="207"/>
      <c r="J339" s="203"/>
      <c r="K339" s="203"/>
      <c r="L339" s="208"/>
      <c r="M339" s="209"/>
      <c r="N339" s="210"/>
      <c r="O339" s="210"/>
      <c r="P339" s="210"/>
      <c r="Q339" s="210"/>
      <c r="R339" s="210"/>
      <c r="S339" s="210"/>
      <c r="T339" s="211"/>
      <c r="AT339" s="212" t="s">
        <v>156</v>
      </c>
      <c r="AU339" s="212" t="s">
        <v>84</v>
      </c>
      <c r="AV339" s="14" t="s">
        <v>152</v>
      </c>
      <c r="AW339" s="14" t="s">
        <v>36</v>
      </c>
      <c r="AX339" s="14" t="s">
        <v>82</v>
      </c>
      <c r="AY339" s="212" t="s">
        <v>144</v>
      </c>
    </row>
    <row r="340" spans="1:65" s="12" customFormat="1" ht="22.9" customHeight="1">
      <c r="B340" s="157"/>
      <c r="C340" s="158"/>
      <c r="D340" s="159" t="s">
        <v>73</v>
      </c>
      <c r="E340" s="171" t="s">
        <v>586</v>
      </c>
      <c r="F340" s="171" t="s">
        <v>587</v>
      </c>
      <c r="G340" s="158"/>
      <c r="H340" s="158"/>
      <c r="I340" s="161"/>
      <c r="J340" s="172">
        <f>BK340</f>
        <v>0</v>
      </c>
      <c r="K340" s="158"/>
      <c r="L340" s="163"/>
      <c r="M340" s="164"/>
      <c r="N340" s="165"/>
      <c r="O340" s="165"/>
      <c r="P340" s="166">
        <f>SUM(P341:P354)</f>
        <v>0</v>
      </c>
      <c r="Q340" s="165"/>
      <c r="R340" s="166">
        <f>SUM(R341:R354)</f>
        <v>3.6372000000000002E-2</v>
      </c>
      <c r="S340" s="165"/>
      <c r="T340" s="167">
        <f>SUM(T341:T354)</f>
        <v>2.4372000000000001E-2</v>
      </c>
      <c r="AR340" s="168" t="s">
        <v>84</v>
      </c>
      <c r="AT340" s="169" t="s">
        <v>73</v>
      </c>
      <c r="AU340" s="169" t="s">
        <v>82</v>
      </c>
      <c r="AY340" s="168" t="s">
        <v>144</v>
      </c>
      <c r="BK340" s="170">
        <f>SUM(BK341:BK354)</f>
        <v>0</v>
      </c>
    </row>
    <row r="341" spans="1:65" s="2" customFormat="1" ht="16.5" customHeight="1">
      <c r="A341" s="34"/>
      <c r="B341" s="35"/>
      <c r="C341" s="173" t="s">
        <v>588</v>
      </c>
      <c r="D341" s="173" t="s">
        <v>147</v>
      </c>
      <c r="E341" s="174" t="s">
        <v>589</v>
      </c>
      <c r="F341" s="175" t="s">
        <v>590</v>
      </c>
      <c r="G341" s="176" t="s">
        <v>168</v>
      </c>
      <c r="H341" s="177">
        <v>1.2</v>
      </c>
      <c r="I341" s="178"/>
      <c r="J341" s="177">
        <f>ROUND((ROUND(I341,2))*(ROUND(H341,2)),2)</f>
        <v>0</v>
      </c>
      <c r="K341" s="175" t="s">
        <v>151</v>
      </c>
      <c r="L341" s="39"/>
      <c r="M341" s="179" t="s">
        <v>18</v>
      </c>
      <c r="N341" s="180" t="s">
        <v>45</v>
      </c>
      <c r="O341" s="64"/>
      <c r="P341" s="181">
        <f>O341*H341</f>
        <v>0</v>
      </c>
      <c r="Q341" s="181">
        <v>0</v>
      </c>
      <c r="R341" s="181">
        <f>Q341*H341</f>
        <v>0</v>
      </c>
      <c r="S341" s="181">
        <v>2.0310000000000002E-2</v>
      </c>
      <c r="T341" s="182">
        <f>S341*H341</f>
        <v>2.4372000000000001E-2</v>
      </c>
      <c r="U341" s="34"/>
      <c r="V341" s="34"/>
      <c r="W341" s="34"/>
      <c r="X341" s="34"/>
      <c r="Y341" s="34"/>
      <c r="Z341" s="34"/>
      <c r="AA341" s="34"/>
      <c r="AB341" s="34"/>
      <c r="AC341" s="34"/>
      <c r="AD341" s="34"/>
      <c r="AE341" s="34"/>
      <c r="AR341" s="183" t="s">
        <v>252</v>
      </c>
      <c r="AT341" s="183" t="s">
        <v>147</v>
      </c>
      <c r="AU341" s="183" t="s">
        <v>84</v>
      </c>
      <c r="AY341" s="17" t="s">
        <v>144</v>
      </c>
      <c r="BE341" s="184">
        <f>IF(N341="základní",J341,0)</f>
        <v>0</v>
      </c>
      <c r="BF341" s="184">
        <f>IF(N341="snížená",J341,0)</f>
        <v>0</v>
      </c>
      <c r="BG341" s="184">
        <f>IF(N341="zákl. přenesená",J341,0)</f>
        <v>0</v>
      </c>
      <c r="BH341" s="184">
        <f>IF(N341="sníž. přenesená",J341,0)</f>
        <v>0</v>
      </c>
      <c r="BI341" s="184">
        <f>IF(N341="nulová",J341,0)</f>
        <v>0</v>
      </c>
      <c r="BJ341" s="17" t="s">
        <v>82</v>
      </c>
      <c r="BK341" s="184">
        <f>ROUND((ROUND(I341,2))*(ROUND(H341,2)),2)</f>
        <v>0</v>
      </c>
      <c r="BL341" s="17" t="s">
        <v>252</v>
      </c>
      <c r="BM341" s="183" t="s">
        <v>591</v>
      </c>
    </row>
    <row r="342" spans="1:65" s="2" customFormat="1">
      <c r="A342" s="34"/>
      <c r="B342" s="35"/>
      <c r="C342" s="36"/>
      <c r="D342" s="185" t="s">
        <v>154</v>
      </c>
      <c r="E342" s="36"/>
      <c r="F342" s="186" t="s">
        <v>592</v>
      </c>
      <c r="G342" s="36"/>
      <c r="H342" s="36"/>
      <c r="I342" s="187"/>
      <c r="J342" s="36"/>
      <c r="K342" s="36"/>
      <c r="L342" s="39"/>
      <c r="M342" s="188"/>
      <c r="N342" s="189"/>
      <c r="O342" s="64"/>
      <c r="P342" s="64"/>
      <c r="Q342" s="64"/>
      <c r="R342" s="64"/>
      <c r="S342" s="64"/>
      <c r="T342" s="65"/>
      <c r="U342" s="34"/>
      <c r="V342" s="34"/>
      <c r="W342" s="34"/>
      <c r="X342" s="34"/>
      <c r="Y342" s="34"/>
      <c r="Z342" s="34"/>
      <c r="AA342" s="34"/>
      <c r="AB342" s="34"/>
      <c r="AC342" s="34"/>
      <c r="AD342" s="34"/>
      <c r="AE342" s="34"/>
      <c r="AT342" s="17" t="s">
        <v>154</v>
      </c>
      <c r="AU342" s="17" t="s">
        <v>84</v>
      </c>
    </row>
    <row r="343" spans="1:65" s="13" customFormat="1">
      <c r="B343" s="190"/>
      <c r="C343" s="191"/>
      <c r="D343" s="192" t="s">
        <v>156</v>
      </c>
      <c r="E343" s="193" t="s">
        <v>18</v>
      </c>
      <c r="F343" s="194" t="s">
        <v>593</v>
      </c>
      <c r="G343" s="191"/>
      <c r="H343" s="195">
        <v>0.6</v>
      </c>
      <c r="I343" s="196"/>
      <c r="J343" s="191"/>
      <c r="K343" s="191"/>
      <c r="L343" s="197"/>
      <c r="M343" s="198"/>
      <c r="N343" s="199"/>
      <c r="O343" s="199"/>
      <c r="P343" s="199"/>
      <c r="Q343" s="199"/>
      <c r="R343" s="199"/>
      <c r="S343" s="199"/>
      <c r="T343" s="200"/>
      <c r="AT343" s="201" t="s">
        <v>156</v>
      </c>
      <c r="AU343" s="201" t="s">
        <v>84</v>
      </c>
      <c r="AV343" s="13" t="s">
        <v>84</v>
      </c>
      <c r="AW343" s="13" t="s">
        <v>36</v>
      </c>
      <c r="AX343" s="13" t="s">
        <v>74</v>
      </c>
      <c r="AY343" s="201" t="s">
        <v>144</v>
      </c>
    </row>
    <row r="344" spans="1:65" s="13" customFormat="1">
      <c r="B344" s="190"/>
      <c r="C344" s="191"/>
      <c r="D344" s="192" t="s">
        <v>156</v>
      </c>
      <c r="E344" s="193" t="s">
        <v>18</v>
      </c>
      <c r="F344" s="194" t="s">
        <v>594</v>
      </c>
      <c r="G344" s="191"/>
      <c r="H344" s="195">
        <v>0.6</v>
      </c>
      <c r="I344" s="196"/>
      <c r="J344" s="191"/>
      <c r="K344" s="191"/>
      <c r="L344" s="197"/>
      <c r="M344" s="198"/>
      <c r="N344" s="199"/>
      <c r="O344" s="199"/>
      <c r="P344" s="199"/>
      <c r="Q344" s="199"/>
      <c r="R344" s="199"/>
      <c r="S344" s="199"/>
      <c r="T344" s="200"/>
      <c r="AT344" s="201" t="s">
        <v>156</v>
      </c>
      <c r="AU344" s="201" t="s">
        <v>84</v>
      </c>
      <c r="AV344" s="13" t="s">
        <v>84</v>
      </c>
      <c r="AW344" s="13" t="s">
        <v>36</v>
      </c>
      <c r="AX344" s="13" t="s">
        <v>74</v>
      </c>
      <c r="AY344" s="201" t="s">
        <v>144</v>
      </c>
    </row>
    <row r="345" spans="1:65" s="14" customFormat="1">
      <c r="B345" s="202"/>
      <c r="C345" s="203"/>
      <c r="D345" s="192" t="s">
        <v>156</v>
      </c>
      <c r="E345" s="204" t="s">
        <v>18</v>
      </c>
      <c r="F345" s="205" t="s">
        <v>165</v>
      </c>
      <c r="G345" s="203"/>
      <c r="H345" s="206">
        <v>1.2</v>
      </c>
      <c r="I345" s="207"/>
      <c r="J345" s="203"/>
      <c r="K345" s="203"/>
      <c r="L345" s="208"/>
      <c r="M345" s="209"/>
      <c r="N345" s="210"/>
      <c r="O345" s="210"/>
      <c r="P345" s="210"/>
      <c r="Q345" s="210"/>
      <c r="R345" s="210"/>
      <c r="S345" s="210"/>
      <c r="T345" s="211"/>
      <c r="AT345" s="212" t="s">
        <v>156</v>
      </c>
      <c r="AU345" s="212" t="s">
        <v>84</v>
      </c>
      <c r="AV345" s="14" t="s">
        <v>152</v>
      </c>
      <c r="AW345" s="14" t="s">
        <v>36</v>
      </c>
      <c r="AX345" s="14" t="s">
        <v>82</v>
      </c>
      <c r="AY345" s="212" t="s">
        <v>144</v>
      </c>
    </row>
    <row r="346" spans="1:65" s="2" customFormat="1" ht="49.15" customHeight="1">
      <c r="A346" s="34"/>
      <c r="B346" s="35"/>
      <c r="C346" s="173" t="s">
        <v>595</v>
      </c>
      <c r="D346" s="173" t="s">
        <v>147</v>
      </c>
      <c r="E346" s="174" t="s">
        <v>596</v>
      </c>
      <c r="F346" s="175" t="s">
        <v>597</v>
      </c>
      <c r="G346" s="176" t="s">
        <v>168</v>
      </c>
      <c r="H346" s="177">
        <v>1.2</v>
      </c>
      <c r="I346" s="178"/>
      <c r="J346" s="177">
        <f>ROUND((ROUND(I346,2))*(ROUND(H346,2)),2)</f>
        <v>0</v>
      </c>
      <c r="K346" s="175" t="s">
        <v>151</v>
      </c>
      <c r="L346" s="39"/>
      <c r="M346" s="179" t="s">
        <v>18</v>
      </c>
      <c r="N346" s="180" t="s">
        <v>45</v>
      </c>
      <c r="O346" s="64"/>
      <c r="P346" s="181">
        <f>O346*H346</f>
        <v>0</v>
      </c>
      <c r="Q346" s="181">
        <v>3.031E-2</v>
      </c>
      <c r="R346" s="181">
        <f>Q346*H346</f>
        <v>3.6372000000000002E-2</v>
      </c>
      <c r="S346" s="181">
        <v>0</v>
      </c>
      <c r="T346" s="182">
        <f>S346*H346</f>
        <v>0</v>
      </c>
      <c r="U346" s="34"/>
      <c r="V346" s="34"/>
      <c r="W346" s="34"/>
      <c r="X346" s="34"/>
      <c r="Y346" s="34"/>
      <c r="Z346" s="34"/>
      <c r="AA346" s="34"/>
      <c r="AB346" s="34"/>
      <c r="AC346" s="34"/>
      <c r="AD346" s="34"/>
      <c r="AE346" s="34"/>
      <c r="AR346" s="183" t="s">
        <v>252</v>
      </c>
      <c r="AT346" s="183" t="s">
        <v>147</v>
      </c>
      <c r="AU346" s="183" t="s">
        <v>84</v>
      </c>
      <c r="AY346" s="17" t="s">
        <v>144</v>
      </c>
      <c r="BE346" s="184">
        <f>IF(N346="základní",J346,0)</f>
        <v>0</v>
      </c>
      <c r="BF346" s="184">
        <f>IF(N346="snížená",J346,0)</f>
        <v>0</v>
      </c>
      <c r="BG346" s="184">
        <f>IF(N346="zákl. přenesená",J346,0)</f>
        <v>0</v>
      </c>
      <c r="BH346" s="184">
        <f>IF(N346="sníž. přenesená",J346,0)</f>
        <v>0</v>
      </c>
      <c r="BI346" s="184">
        <f>IF(N346="nulová",J346,0)</f>
        <v>0</v>
      </c>
      <c r="BJ346" s="17" t="s">
        <v>82</v>
      </c>
      <c r="BK346" s="184">
        <f>ROUND((ROUND(I346,2))*(ROUND(H346,2)),2)</f>
        <v>0</v>
      </c>
      <c r="BL346" s="17" t="s">
        <v>252</v>
      </c>
      <c r="BM346" s="183" t="s">
        <v>598</v>
      </c>
    </row>
    <row r="347" spans="1:65" s="2" customFormat="1">
      <c r="A347" s="34"/>
      <c r="B347" s="35"/>
      <c r="C347" s="36"/>
      <c r="D347" s="185" t="s">
        <v>154</v>
      </c>
      <c r="E347" s="36"/>
      <c r="F347" s="186" t="s">
        <v>599</v>
      </c>
      <c r="G347" s="36"/>
      <c r="H347" s="36"/>
      <c r="I347" s="187"/>
      <c r="J347" s="36"/>
      <c r="K347" s="36"/>
      <c r="L347" s="39"/>
      <c r="M347" s="188"/>
      <c r="N347" s="189"/>
      <c r="O347" s="64"/>
      <c r="P347" s="64"/>
      <c r="Q347" s="64"/>
      <c r="R347" s="64"/>
      <c r="S347" s="64"/>
      <c r="T347" s="65"/>
      <c r="U347" s="34"/>
      <c r="V347" s="34"/>
      <c r="W347" s="34"/>
      <c r="X347" s="34"/>
      <c r="Y347" s="34"/>
      <c r="Z347" s="34"/>
      <c r="AA347" s="34"/>
      <c r="AB347" s="34"/>
      <c r="AC347" s="34"/>
      <c r="AD347" s="34"/>
      <c r="AE347" s="34"/>
      <c r="AT347" s="17" t="s">
        <v>154</v>
      </c>
      <c r="AU347" s="17" t="s">
        <v>84</v>
      </c>
    </row>
    <row r="348" spans="1:65" s="13" customFormat="1">
      <c r="B348" s="190"/>
      <c r="C348" s="191"/>
      <c r="D348" s="192" t="s">
        <v>156</v>
      </c>
      <c r="E348" s="193" t="s">
        <v>18</v>
      </c>
      <c r="F348" s="194" t="s">
        <v>593</v>
      </c>
      <c r="G348" s="191"/>
      <c r="H348" s="195">
        <v>0.6</v>
      </c>
      <c r="I348" s="196"/>
      <c r="J348" s="191"/>
      <c r="K348" s="191"/>
      <c r="L348" s="197"/>
      <c r="M348" s="198"/>
      <c r="N348" s="199"/>
      <c r="O348" s="199"/>
      <c r="P348" s="199"/>
      <c r="Q348" s="199"/>
      <c r="R348" s="199"/>
      <c r="S348" s="199"/>
      <c r="T348" s="200"/>
      <c r="AT348" s="201" t="s">
        <v>156</v>
      </c>
      <c r="AU348" s="201" t="s">
        <v>84</v>
      </c>
      <c r="AV348" s="13" t="s">
        <v>84</v>
      </c>
      <c r="AW348" s="13" t="s">
        <v>36</v>
      </c>
      <c r="AX348" s="13" t="s">
        <v>74</v>
      </c>
      <c r="AY348" s="201" t="s">
        <v>144</v>
      </c>
    </row>
    <row r="349" spans="1:65" s="13" customFormat="1">
      <c r="B349" s="190"/>
      <c r="C349" s="191"/>
      <c r="D349" s="192" t="s">
        <v>156</v>
      </c>
      <c r="E349" s="193" t="s">
        <v>18</v>
      </c>
      <c r="F349" s="194" t="s">
        <v>594</v>
      </c>
      <c r="G349" s="191"/>
      <c r="H349" s="195">
        <v>0.6</v>
      </c>
      <c r="I349" s="196"/>
      <c r="J349" s="191"/>
      <c r="K349" s="191"/>
      <c r="L349" s="197"/>
      <c r="M349" s="198"/>
      <c r="N349" s="199"/>
      <c r="O349" s="199"/>
      <c r="P349" s="199"/>
      <c r="Q349" s="199"/>
      <c r="R349" s="199"/>
      <c r="S349" s="199"/>
      <c r="T349" s="200"/>
      <c r="AT349" s="201" t="s">
        <v>156</v>
      </c>
      <c r="AU349" s="201" t="s">
        <v>84</v>
      </c>
      <c r="AV349" s="13" t="s">
        <v>84</v>
      </c>
      <c r="AW349" s="13" t="s">
        <v>36</v>
      </c>
      <c r="AX349" s="13" t="s">
        <v>74</v>
      </c>
      <c r="AY349" s="201" t="s">
        <v>144</v>
      </c>
    </row>
    <row r="350" spans="1:65" s="14" customFormat="1">
      <c r="B350" s="202"/>
      <c r="C350" s="203"/>
      <c r="D350" s="192" t="s">
        <v>156</v>
      </c>
      <c r="E350" s="204" t="s">
        <v>18</v>
      </c>
      <c r="F350" s="205" t="s">
        <v>165</v>
      </c>
      <c r="G350" s="203"/>
      <c r="H350" s="206">
        <v>1.2</v>
      </c>
      <c r="I350" s="207"/>
      <c r="J350" s="203"/>
      <c r="K350" s="203"/>
      <c r="L350" s="208"/>
      <c r="M350" s="209"/>
      <c r="N350" s="210"/>
      <c r="O350" s="210"/>
      <c r="P350" s="210"/>
      <c r="Q350" s="210"/>
      <c r="R350" s="210"/>
      <c r="S350" s="210"/>
      <c r="T350" s="211"/>
      <c r="AT350" s="212" t="s">
        <v>156</v>
      </c>
      <c r="AU350" s="212" t="s">
        <v>84</v>
      </c>
      <c r="AV350" s="14" t="s">
        <v>152</v>
      </c>
      <c r="AW350" s="14" t="s">
        <v>36</v>
      </c>
      <c r="AX350" s="14" t="s">
        <v>82</v>
      </c>
      <c r="AY350" s="212" t="s">
        <v>144</v>
      </c>
    </row>
    <row r="351" spans="1:65" s="2" customFormat="1" ht="44.25" customHeight="1">
      <c r="A351" s="34"/>
      <c r="B351" s="35"/>
      <c r="C351" s="173" t="s">
        <v>600</v>
      </c>
      <c r="D351" s="173" t="s">
        <v>147</v>
      </c>
      <c r="E351" s="174" t="s">
        <v>601</v>
      </c>
      <c r="F351" s="175" t="s">
        <v>602</v>
      </c>
      <c r="G351" s="176" t="s">
        <v>328</v>
      </c>
      <c r="H351" s="177">
        <v>0.04</v>
      </c>
      <c r="I351" s="178"/>
      <c r="J351" s="177">
        <f>ROUND((ROUND(I351,2))*(ROUND(H351,2)),2)</f>
        <v>0</v>
      </c>
      <c r="K351" s="175" t="s">
        <v>151</v>
      </c>
      <c r="L351" s="39"/>
      <c r="M351" s="179" t="s">
        <v>18</v>
      </c>
      <c r="N351" s="180" t="s">
        <v>45</v>
      </c>
      <c r="O351" s="64"/>
      <c r="P351" s="181">
        <f>O351*H351</f>
        <v>0</v>
      </c>
      <c r="Q351" s="181">
        <v>0</v>
      </c>
      <c r="R351" s="181">
        <f>Q351*H351</f>
        <v>0</v>
      </c>
      <c r="S351" s="181">
        <v>0</v>
      </c>
      <c r="T351" s="182">
        <f>S351*H351</f>
        <v>0</v>
      </c>
      <c r="U351" s="34"/>
      <c r="V351" s="34"/>
      <c r="W351" s="34"/>
      <c r="X351" s="34"/>
      <c r="Y351" s="34"/>
      <c r="Z351" s="34"/>
      <c r="AA351" s="34"/>
      <c r="AB351" s="34"/>
      <c r="AC351" s="34"/>
      <c r="AD351" s="34"/>
      <c r="AE351" s="34"/>
      <c r="AR351" s="183" t="s">
        <v>252</v>
      </c>
      <c r="AT351" s="183" t="s">
        <v>147</v>
      </c>
      <c r="AU351" s="183" t="s">
        <v>84</v>
      </c>
      <c r="AY351" s="17" t="s">
        <v>144</v>
      </c>
      <c r="BE351" s="184">
        <f>IF(N351="základní",J351,0)</f>
        <v>0</v>
      </c>
      <c r="BF351" s="184">
        <f>IF(N351="snížená",J351,0)</f>
        <v>0</v>
      </c>
      <c r="BG351" s="184">
        <f>IF(N351="zákl. přenesená",J351,0)</f>
        <v>0</v>
      </c>
      <c r="BH351" s="184">
        <f>IF(N351="sníž. přenesená",J351,0)</f>
        <v>0</v>
      </c>
      <c r="BI351" s="184">
        <f>IF(N351="nulová",J351,0)</f>
        <v>0</v>
      </c>
      <c r="BJ351" s="17" t="s">
        <v>82</v>
      </c>
      <c r="BK351" s="184">
        <f>ROUND((ROUND(I351,2))*(ROUND(H351,2)),2)</f>
        <v>0</v>
      </c>
      <c r="BL351" s="17" t="s">
        <v>252</v>
      </c>
      <c r="BM351" s="183" t="s">
        <v>603</v>
      </c>
    </row>
    <row r="352" spans="1:65" s="2" customFormat="1">
      <c r="A352" s="34"/>
      <c r="B352" s="35"/>
      <c r="C352" s="36"/>
      <c r="D352" s="185" t="s">
        <v>154</v>
      </c>
      <c r="E352" s="36"/>
      <c r="F352" s="186" t="s">
        <v>604</v>
      </c>
      <c r="G352" s="36"/>
      <c r="H352" s="36"/>
      <c r="I352" s="187"/>
      <c r="J352" s="36"/>
      <c r="K352" s="36"/>
      <c r="L352" s="39"/>
      <c r="M352" s="188"/>
      <c r="N352" s="189"/>
      <c r="O352" s="64"/>
      <c r="P352" s="64"/>
      <c r="Q352" s="64"/>
      <c r="R352" s="64"/>
      <c r="S352" s="64"/>
      <c r="T352" s="65"/>
      <c r="U352" s="34"/>
      <c r="V352" s="34"/>
      <c r="W352" s="34"/>
      <c r="X352" s="34"/>
      <c r="Y352" s="34"/>
      <c r="Z352" s="34"/>
      <c r="AA352" s="34"/>
      <c r="AB352" s="34"/>
      <c r="AC352" s="34"/>
      <c r="AD352" s="34"/>
      <c r="AE352" s="34"/>
      <c r="AT352" s="17" t="s">
        <v>154</v>
      </c>
      <c r="AU352" s="17" t="s">
        <v>84</v>
      </c>
    </row>
    <row r="353" spans="1:65" s="2" customFormat="1" ht="49.15" customHeight="1">
      <c r="A353" s="34"/>
      <c r="B353" s="35"/>
      <c r="C353" s="173" t="s">
        <v>605</v>
      </c>
      <c r="D353" s="173" t="s">
        <v>147</v>
      </c>
      <c r="E353" s="174" t="s">
        <v>606</v>
      </c>
      <c r="F353" s="175" t="s">
        <v>607</v>
      </c>
      <c r="G353" s="176" t="s">
        <v>328</v>
      </c>
      <c r="H353" s="177">
        <v>0.04</v>
      </c>
      <c r="I353" s="178"/>
      <c r="J353" s="177">
        <f>ROUND((ROUND(I353,2))*(ROUND(H353,2)),2)</f>
        <v>0</v>
      </c>
      <c r="K353" s="175" t="s">
        <v>151</v>
      </c>
      <c r="L353" s="39"/>
      <c r="M353" s="179" t="s">
        <v>18</v>
      </c>
      <c r="N353" s="180" t="s">
        <v>45</v>
      </c>
      <c r="O353" s="64"/>
      <c r="P353" s="181">
        <f>O353*H353</f>
        <v>0</v>
      </c>
      <c r="Q353" s="181">
        <v>0</v>
      </c>
      <c r="R353" s="181">
        <f>Q353*H353</f>
        <v>0</v>
      </c>
      <c r="S353" s="181">
        <v>0</v>
      </c>
      <c r="T353" s="182">
        <f>S353*H353</f>
        <v>0</v>
      </c>
      <c r="U353" s="34"/>
      <c r="V353" s="34"/>
      <c r="W353" s="34"/>
      <c r="X353" s="34"/>
      <c r="Y353" s="34"/>
      <c r="Z353" s="34"/>
      <c r="AA353" s="34"/>
      <c r="AB353" s="34"/>
      <c r="AC353" s="34"/>
      <c r="AD353" s="34"/>
      <c r="AE353" s="34"/>
      <c r="AR353" s="183" t="s">
        <v>252</v>
      </c>
      <c r="AT353" s="183" t="s">
        <v>147</v>
      </c>
      <c r="AU353" s="183" t="s">
        <v>84</v>
      </c>
      <c r="AY353" s="17" t="s">
        <v>144</v>
      </c>
      <c r="BE353" s="184">
        <f>IF(N353="základní",J353,0)</f>
        <v>0</v>
      </c>
      <c r="BF353" s="184">
        <f>IF(N353="snížená",J353,0)</f>
        <v>0</v>
      </c>
      <c r="BG353" s="184">
        <f>IF(N353="zákl. přenesená",J353,0)</f>
        <v>0</v>
      </c>
      <c r="BH353" s="184">
        <f>IF(N353="sníž. přenesená",J353,0)</f>
        <v>0</v>
      </c>
      <c r="BI353" s="184">
        <f>IF(N353="nulová",J353,0)</f>
        <v>0</v>
      </c>
      <c r="BJ353" s="17" t="s">
        <v>82</v>
      </c>
      <c r="BK353" s="184">
        <f>ROUND((ROUND(I353,2))*(ROUND(H353,2)),2)</f>
        <v>0</v>
      </c>
      <c r="BL353" s="17" t="s">
        <v>252</v>
      </c>
      <c r="BM353" s="183" t="s">
        <v>608</v>
      </c>
    </row>
    <row r="354" spans="1:65" s="2" customFormat="1">
      <c r="A354" s="34"/>
      <c r="B354" s="35"/>
      <c r="C354" s="36"/>
      <c r="D354" s="185" t="s">
        <v>154</v>
      </c>
      <c r="E354" s="36"/>
      <c r="F354" s="186" t="s">
        <v>609</v>
      </c>
      <c r="G354" s="36"/>
      <c r="H354" s="36"/>
      <c r="I354" s="187"/>
      <c r="J354" s="36"/>
      <c r="K354" s="36"/>
      <c r="L354" s="39"/>
      <c r="M354" s="188"/>
      <c r="N354" s="189"/>
      <c r="O354" s="64"/>
      <c r="P354" s="64"/>
      <c r="Q354" s="64"/>
      <c r="R354" s="64"/>
      <c r="S354" s="64"/>
      <c r="T354" s="65"/>
      <c r="U354" s="34"/>
      <c r="V354" s="34"/>
      <c r="W354" s="34"/>
      <c r="X354" s="34"/>
      <c r="Y354" s="34"/>
      <c r="Z354" s="34"/>
      <c r="AA354" s="34"/>
      <c r="AB354" s="34"/>
      <c r="AC354" s="34"/>
      <c r="AD354" s="34"/>
      <c r="AE354" s="34"/>
      <c r="AT354" s="17" t="s">
        <v>154</v>
      </c>
      <c r="AU354" s="17" t="s">
        <v>84</v>
      </c>
    </row>
    <row r="355" spans="1:65" s="12" customFormat="1" ht="25.9" customHeight="1">
      <c r="B355" s="157"/>
      <c r="C355" s="158"/>
      <c r="D355" s="159" t="s">
        <v>73</v>
      </c>
      <c r="E355" s="160" t="s">
        <v>610</v>
      </c>
      <c r="F355" s="160" t="s">
        <v>611</v>
      </c>
      <c r="G355" s="158"/>
      <c r="H355" s="158"/>
      <c r="I355" s="161"/>
      <c r="J355" s="162">
        <f>BK355</f>
        <v>0</v>
      </c>
      <c r="K355" s="158"/>
      <c r="L355" s="163"/>
      <c r="M355" s="164"/>
      <c r="N355" s="165"/>
      <c r="O355" s="165"/>
      <c r="P355" s="166">
        <f>P356+P359+P363+P366+P370</f>
        <v>0</v>
      </c>
      <c r="Q355" s="165"/>
      <c r="R355" s="166">
        <f>R356+R359+R363+R366+R370</f>
        <v>0</v>
      </c>
      <c r="S355" s="165"/>
      <c r="T355" s="167">
        <f>T356+T359+T363+T366+T370</f>
        <v>0</v>
      </c>
      <c r="AR355" s="168" t="s">
        <v>182</v>
      </c>
      <c r="AT355" s="169" t="s">
        <v>73</v>
      </c>
      <c r="AU355" s="169" t="s">
        <v>74</v>
      </c>
      <c r="AY355" s="168" t="s">
        <v>144</v>
      </c>
      <c r="BK355" s="170">
        <f>BK356+BK359+BK363+BK366+BK370</f>
        <v>0</v>
      </c>
    </row>
    <row r="356" spans="1:65" s="12" customFormat="1" ht="22.9" customHeight="1">
      <c r="B356" s="157"/>
      <c r="C356" s="158"/>
      <c r="D356" s="159" t="s">
        <v>73</v>
      </c>
      <c r="E356" s="171" t="s">
        <v>612</v>
      </c>
      <c r="F356" s="171" t="s">
        <v>613</v>
      </c>
      <c r="G356" s="158"/>
      <c r="H356" s="158"/>
      <c r="I356" s="161"/>
      <c r="J356" s="172">
        <f>BK356</f>
        <v>0</v>
      </c>
      <c r="K356" s="158"/>
      <c r="L356" s="163"/>
      <c r="M356" s="164"/>
      <c r="N356" s="165"/>
      <c r="O356" s="165"/>
      <c r="P356" s="166">
        <f>SUM(P357:P358)</f>
        <v>0</v>
      </c>
      <c r="Q356" s="165"/>
      <c r="R356" s="166">
        <f>SUM(R357:R358)</f>
        <v>0</v>
      </c>
      <c r="S356" s="165"/>
      <c r="T356" s="167">
        <f>SUM(T357:T358)</f>
        <v>0</v>
      </c>
      <c r="AR356" s="168" t="s">
        <v>182</v>
      </c>
      <c r="AT356" s="169" t="s">
        <v>73</v>
      </c>
      <c r="AU356" s="169" t="s">
        <v>82</v>
      </c>
      <c r="AY356" s="168" t="s">
        <v>144</v>
      </c>
      <c r="BK356" s="170">
        <f>SUM(BK357:BK358)</f>
        <v>0</v>
      </c>
    </row>
    <row r="357" spans="1:65" s="2" customFormat="1" ht="21.75" customHeight="1">
      <c r="A357" s="34"/>
      <c r="B357" s="35"/>
      <c r="C357" s="173" t="s">
        <v>614</v>
      </c>
      <c r="D357" s="173" t="s">
        <v>147</v>
      </c>
      <c r="E357" s="174" t="s">
        <v>615</v>
      </c>
      <c r="F357" s="175" t="s">
        <v>616</v>
      </c>
      <c r="G357" s="176" t="s">
        <v>263</v>
      </c>
      <c r="H357" s="177">
        <v>1</v>
      </c>
      <c r="I357" s="178"/>
      <c r="J357" s="177">
        <f>ROUND((ROUND(I357,2))*(ROUND(H357,2)),2)</f>
        <v>0</v>
      </c>
      <c r="K357" s="175" t="s">
        <v>151</v>
      </c>
      <c r="L357" s="39"/>
      <c r="M357" s="179" t="s">
        <v>18</v>
      </c>
      <c r="N357" s="180" t="s">
        <v>45</v>
      </c>
      <c r="O357" s="64"/>
      <c r="P357" s="181">
        <f>O357*H357</f>
        <v>0</v>
      </c>
      <c r="Q357" s="181">
        <v>0</v>
      </c>
      <c r="R357" s="181">
        <f>Q357*H357</f>
        <v>0</v>
      </c>
      <c r="S357" s="181">
        <v>0</v>
      </c>
      <c r="T357" s="182">
        <f>S357*H357</f>
        <v>0</v>
      </c>
      <c r="U357" s="34"/>
      <c r="V357" s="34"/>
      <c r="W357" s="34"/>
      <c r="X357" s="34"/>
      <c r="Y357" s="34"/>
      <c r="Z357" s="34"/>
      <c r="AA357" s="34"/>
      <c r="AB357" s="34"/>
      <c r="AC357" s="34"/>
      <c r="AD357" s="34"/>
      <c r="AE357" s="34"/>
      <c r="AR357" s="183" t="s">
        <v>617</v>
      </c>
      <c r="AT357" s="183" t="s">
        <v>147</v>
      </c>
      <c r="AU357" s="183" t="s">
        <v>84</v>
      </c>
      <c r="AY357" s="17" t="s">
        <v>144</v>
      </c>
      <c r="BE357" s="184">
        <f>IF(N357="základní",J357,0)</f>
        <v>0</v>
      </c>
      <c r="BF357" s="184">
        <f>IF(N357="snížená",J357,0)</f>
        <v>0</v>
      </c>
      <c r="BG357" s="184">
        <f>IF(N357="zákl. přenesená",J357,0)</f>
        <v>0</v>
      </c>
      <c r="BH357" s="184">
        <f>IF(N357="sníž. přenesená",J357,0)</f>
        <v>0</v>
      </c>
      <c r="BI357" s="184">
        <f>IF(N357="nulová",J357,0)</f>
        <v>0</v>
      </c>
      <c r="BJ357" s="17" t="s">
        <v>82</v>
      </c>
      <c r="BK357" s="184">
        <f>ROUND((ROUND(I357,2))*(ROUND(H357,2)),2)</f>
        <v>0</v>
      </c>
      <c r="BL357" s="17" t="s">
        <v>617</v>
      </c>
      <c r="BM357" s="183" t="s">
        <v>618</v>
      </c>
    </row>
    <row r="358" spans="1:65" s="2" customFormat="1">
      <c r="A358" s="34"/>
      <c r="B358" s="35"/>
      <c r="C358" s="36"/>
      <c r="D358" s="185" t="s">
        <v>154</v>
      </c>
      <c r="E358" s="36"/>
      <c r="F358" s="186" t="s">
        <v>619</v>
      </c>
      <c r="G358" s="36"/>
      <c r="H358" s="36"/>
      <c r="I358" s="187"/>
      <c r="J358" s="36"/>
      <c r="K358" s="36"/>
      <c r="L358" s="39"/>
      <c r="M358" s="188"/>
      <c r="N358" s="189"/>
      <c r="O358" s="64"/>
      <c r="P358" s="64"/>
      <c r="Q358" s="64"/>
      <c r="R358" s="64"/>
      <c r="S358" s="64"/>
      <c r="T358" s="65"/>
      <c r="U358" s="34"/>
      <c r="V358" s="34"/>
      <c r="W358" s="34"/>
      <c r="X358" s="34"/>
      <c r="Y358" s="34"/>
      <c r="Z358" s="34"/>
      <c r="AA358" s="34"/>
      <c r="AB358" s="34"/>
      <c r="AC358" s="34"/>
      <c r="AD358" s="34"/>
      <c r="AE358" s="34"/>
      <c r="AT358" s="17" t="s">
        <v>154</v>
      </c>
      <c r="AU358" s="17" t="s">
        <v>84</v>
      </c>
    </row>
    <row r="359" spans="1:65" s="12" customFormat="1" ht="22.9" customHeight="1">
      <c r="B359" s="157"/>
      <c r="C359" s="158"/>
      <c r="D359" s="159" t="s">
        <v>73</v>
      </c>
      <c r="E359" s="171" t="s">
        <v>620</v>
      </c>
      <c r="F359" s="171" t="s">
        <v>621</v>
      </c>
      <c r="G359" s="158"/>
      <c r="H359" s="158"/>
      <c r="I359" s="161"/>
      <c r="J359" s="172">
        <f>BK359</f>
        <v>0</v>
      </c>
      <c r="K359" s="158"/>
      <c r="L359" s="163"/>
      <c r="M359" s="164"/>
      <c r="N359" s="165"/>
      <c r="O359" s="165"/>
      <c r="P359" s="166">
        <f>SUM(P360:P362)</f>
        <v>0</v>
      </c>
      <c r="Q359" s="165"/>
      <c r="R359" s="166">
        <f>SUM(R360:R362)</f>
        <v>0</v>
      </c>
      <c r="S359" s="165"/>
      <c r="T359" s="167">
        <f>SUM(T360:T362)</f>
        <v>0</v>
      </c>
      <c r="AR359" s="168" t="s">
        <v>182</v>
      </c>
      <c r="AT359" s="169" t="s">
        <v>73</v>
      </c>
      <c r="AU359" s="169" t="s">
        <v>82</v>
      </c>
      <c r="AY359" s="168" t="s">
        <v>144</v>
      </c>
      <c r="BK359" s="170">
        <f>SUM(BK360:BK362)</f>
        <v>0</v>
      </c>
    </row>
    <row r="360" spans="1:65" s="2" customFormat="1" ht="16.5" customHeight="1">
      <c r="A360" s="34"/>
      <c r="B360" s="35"/>
      <c r="C360" s="173" t="s">
        <v>622</v>
      </c>
      <c r="D360" s="173" t="s">
        <v>147</v>
      </c>
      <c r="E360" s="174" t="s">
        <v>623</v>
      </c>
      <c r="F360" s="175" t="s">
        <v>621</v>
      </c>
      <c r="G360" s="176" t="s">
        <v>263</v>
      </c>
      <c r="H360" s="177">
        <v>1</v>
      </c>
      <c r="I360" s="178"/>
      <c r="J360" s="177">
        <f>ROUND((ROUND(I360,2))*(ROUND(H360,2)),2)</f>
        <v>0</v>
      </c>
      <c r="K360" s="175" t="s">
        <v>151</v>
      </c>
      <c r="L360" s="39"/>
      <c r="M360" s="179" t="s">
        <v>18</v>
      </c>
      <c r="N360" s="180" t="s">
        <v>45</v>
      </c>
      <c r="O360" s="64"/>
      <c r="P360" s="181">
        <f>O360*H360</f>
        <v>0</v>
      </c>
      <c r="Q360" s="181">
        <v>0</v>
      </c>
      <c r="R360" s="181">
        <f>Q360*H360</f>
        <v>0</v>
      </c>
      <c r="S360" s="181">
        <v>0</v>
      </c>
      <c r="T360" s="182">
        <f>S360*H360</f>
        <v>0</v>
      </c>
      <c r="U360" s="34"/>
      <c r="V360" s="34"/>
      <c r="W360" s="34"/>
      <c r="X360" s="34"/>
      <c r="Y360" s="34"/>
      <c r="Z360" s="34"/>
      <c r="AA360" s="34"/>
      <c r="AB360" s="34"/>
      <c r="AC360" s="34"/>
      <c r="AD360" s="34"/>
      <c r="AE360" s="34"/>
      <c r="AR360" s="183" t="s">
        <v>617</v>
      </c>
      <c r="AT360" s="183" t="s">
        <v>147</v>
      </c>
      <c r="AU360" s="183" t="s">
        <v>84</v>
      </c>
      <c r="AY360" s="17" t="s">
        <v>144</v>
      </c>
      <c r="BE360" s="184">
        <f>IF(N360="základní",J360,0)</f>
        <v>0</v>
      </c>
      <c r="BF360" s="184">
        <f>IF(N360="snížená",J360,0)</f>
        <v>0</v>
      </c>
      <c r="BG360" s="184">
        <f>IF(N360="zákl. přenesená",J360,0)</f>
        <v>0</v>
      </c>
      <c r="BH360" s="184">
        <f>IF(N360="sníž. přenesená",J360,0)</f>
        <v>0</v>
      </c>
      <c r="BI360" s="184">
        <f>IF(N360="nulová",J360,0)</f>
        <v>0</v>
      </c>
      <c r="BJ360" s="17" t="s">
        <v>82</v>
      </c>
      <c r="BK360" s="184">
        <f>ROUND((ROUND(I360,2))*(ROUND(H360,2)),2)</f>
        <v>0</v>
      </c>
      <c r="BL360" s="17" t="s">
        <v>617</v>
      </c>
      <c r="BM360" s="183" t="s">
        <v>624</v>
      </c>
    </row>
    <row r="361" spans="1:65" s="2" customFormat="1">
      <c r="A361" s="34"/>
      <c r="B361" s="35"/>
      <c r="C361" s="36"/>
      <c r="D361" s="185" t="s">
        <v>154</v>
      </c>
      <c r="E361" s="36"/>
      <c r="F361" s="186" t="s">
        <v>625</v>
      </c>
      <c r="G361" s="36"/>
      <c r="H361" s="36"/>
      <c r="I361" s="187"/>
      <c r="J361" s="36"/>
      <c r="K361" s="36"/>
      <c r="L361" s="39"/>
      <c r="M361" s="188"/>
      <c r="N361" s="189"/>
      <c r="O361" s="64"/>
      <c r="P361" s="64"/>
      <c r="Q361" s="64"/>
      <c r="R361" s="64"/>
      <c r="S361" s="64"/>
      <c r="T361" s="65"/>
      <c r="U361" s="34"/>
      <c r="V361" s="34"/>
      <c r="W361" s="34"/>
      <c r="X361" s="34"/>
      <c r="Y361" s="34"/>
      <c r="Z361" s="34"/>
      <c r="AA361" s="34"/>
      <c r="AB361" s="34"/>
      <c r="AC361" s="34"/>
      <c r="AD361" s="34"/>
      <c r="AE361" s="34"/>
      <c r="AT361" s="17" t="s">
        <v>154</v>
      </c>
      <c r="AU361" s="17" t="s">
        <v>84</v>
      </c>
    </row>
    <row r="362" spans="1:65" s="2" customFormat="1" ht="87.75">
      <c r="A362" s="34"/>
      <c r="B362" s="35"/>
      <c r="C362" s="36"/>
      <c r="D362" s="192" t="s">
        <v>487</v>
      </c>
      <c r="E362" s="36"/>
      <c r="F362" s="233" t="s">
        <v>626</v>
      </c>
      <c r="G362" s="36"/>
      <c r="H362" s="36"/>
      <c r="I362" s="187"/>
      <c r="J362" s="36"/>
      <c r="K362" s="36"/>
      <c r="L362" s="39"/>
      <c r="M362" s="188"/>
      <c r="N362" s="189"/>
      <c r="O362" s="64"/>
      <c r="P362" s="64"/>
      <c r="Q362" s="64"/>
      <c r="R362" s="64"/>
      <c r="S362" s="64"/>
      <c r="T362" s="65"/>
      <c r="U362" s="34"/>
      <c r="V362" s="34"/>
      <c r="W362" s="34"/>
      <c r="X362" s="34"/>
      <c r="Y362" s="34"/>
      <c r="Z362" s="34"/>
      <c r="AA362" s="34"/>
      <c r="AB362" s="34"/>
      <c r="AC362" s="34"/>
      <c r="AD362" s="34"/>
      <c r="AE362" s="34"/>
      <c r="AT362" s="17" t="s">
        <v>487</v>
      </c>
      <c r="AU362" s="17" t="s">
        <v>84</v>
      </c>
    </row>
    <row r="363" spans="1:65" s="12" customFormat="1" ht="22.9" customHeight="1">
      <c r="B363" s="157"/>
      <c r="C363" s="158"/>
      <c r="D363" s="159" t="s">
        <v>73</v>
      </c>
      <c r="E363" s="171" t="s">
        <v>627</v>
      </c>
      <c r="F363" s="171" t="s">
        <v>628</v>
      </c>
      <c r="G363" s="158"/>
      <c r="H363" s="158"/>
      <c r="I363" s="161"/>
      <c r="J363" s="172">
        <f>BK363</f>
        <v>0</v>
      </c>
      <c r="K363" s="158"/>
      <c r="L363" s="163"/>
      <c r="M363" s="164"/>
      <c r="N363" s="165"/>
      <c r="O363" s="165"/>
      <c r="P363" s="166">
        <f>SUM(P364:P365)</f>
        <v>0</v>
      </c>
      <c r="Q363" s="165"/>
      <c r="R363" s="166">
        <f>SUM(R364:R365)</f>
        <v>0</v>
      </c>
      <c r="S363" s="165"/>
      <c r="T363" s="167">
        <f>SUM(T364:T365)</f>
        <v>0</v>
      </c>
      <c r="AR363" s="168" t="s">
        <v>182</v>
      </c>
      <c r="AT363" s="169" t="s">
        <v>73</v>
      </c>
      <c r="AU363" s="169" t="s">
        <v>82</v>
      </c>
      <c r="AY363" s="168" t="s">
        <v>144</v>
      </c>
      <c r="BK363" s="170">
        <f>SUM(BK364:BK365)</f>
        <v>0</v>
      </c>
    </row>
    <row r="364" spans="1:65" s="2" customFormat="1" ht="16.5" customHeight="1">
      <c r="A364" s="34"/>
      <c r="B364" s="35"/>
      <c r="C364" s="173" t="s">
        <v>629</v>
      </c>
      <c r="D364" s="173" t="s">
        <v>147</v>
      </c>
      <c r="E364" s="174" t="s">
        <v>630</v>
      </c>
      <c r="F364" s="175" t="s">
        <v>631</v>
      </c>
      <c r="G364" s="176" t="s">
        <v>263</v>
      </c>
      <c r="H364" s="177">
        <v>1</v>
      </c>
      <c r="I364" s="178"/>
      <c r="J364" s="177">
        <f>ROUND((ROUND(I364,2))*(ROUND(H364,2)),2)</f>
        <v>0</v>
      </c>
      <c r="K364" s="175" t="s">
        <v>151</v>
      </c>
      <c r="L364" s="39"/>
      <c r="M364" s="179" t="s">
        <v>18</v>
      </c>
      <c r="N364" s="180" t="s">
        <v>45</v>
      </c>
      <c r="O364" s="64"/>
      <c r="P364" s="181">
        <f>O364*H364</f>
        <v>0</v>
      </c>
      <c r="Q364" s="181">
        <v>0</v>
      </c>
      <c r="R364" s="181">
        <f>Q364*H364</f>
        <v>0</v>
      </c>
      <c r="S364" s="181">
        <v>0</v>
      </c>
      <c r="T364" s="182">
        <f>S364*H364</f>
        <v>0</v>
      </c>
      <c r="U364" s="34"/>
      <c r="V364" s="34"/>
      <c r="W364" s="34"/>
      <c r="X364" s="34"/>
      <c r="Y364" s="34"/>
      <c r="Z364" s="34"/>
      <c r="AA364" s="34"/>
      <c r="AB364" s="34"/>
      <c r="AC364" s="34"/>
      <c r="AD364" s="34"/>
      <c r="AE364" s="34"/>
      <c r="AR364" s="183" t="s">
        <v>617</v>
      </c>
      <c r="AT364" s="183" t="s">
        <v>147</v>
      </c>
      <c r="AU364" s="183" t="s">
        <v>84</v>
      </c>
      <c r="AY364" s="17" t="s">
        <v>144</v>
      </c>
      <c r="BE364" s="184">
        <f>IF(N364="základní",J364,0)</f>
        <v>0</v>
      </c>
      <c r="BF364" s="184">
        <f>IF(N364="snížená",J364,0)</f>
        <v>0</v>
      </c>
      <c r="BG364" s="184">
        <f>IF(N364="zákl. přenesená",J364,0)</f>
        <v>0</v>
      </c>
      <c r="BH364" s="184">
        <f>IF(N364="sníž. přenesená",J364,0)</f>
        <v>0</v>
      </c>
      <c r="BI364" s="184">
        <f>IF(N364="nulová",J364,0)</f>
        <v>0</v>
      </c>
      <c r="BJ364" s="17" t="s">
        <v>82</v>
      </c>
      <c r="BK364" s="184">
        <f>ROUND((ROUND(I364,2))*(ROUND(H364,2)),2)</f>
        <v>0</v>
      </c>
      <c r="BL364" s="17" t="s">
        <v>617</v>
      </c>
      <c r="BM364" s="183" t="s">
        <v>632</v>
      </c>
    </row>
    <row r="365" spans="1:65" s="2" customFormat="1">
      <c r="A365" s="34"/>
      <c r="B365" s="35"/>
      <c r="C365" s="36"/>
      <c r="D365" s="185" t="s">
        <v>154</v>
      </c>
      <c r="E365" s="36"/>
      <c r="F365" s="186" t="s">
        <v>633</v>
      </c>
      <c r="G365" s="36"/>
      <c r="H365" s="36"/>
      <c r="I365" s="187"/>
      <c r="J365" s="36"/>
      <c r="K365" s="36"/>
      <c r="L365" s="39"/>
      <c r="M365" s="188"/>
      <c r="N365" s="189"/>
      <c r="O365" s="64"/>
      <c r="P365" s="64"/>
      <c r="Q365" s="64"/>
      <c r="R365" s="64"/>
      <c r="S365" s="64"/>
      <c r="T365" s="65"/>
      <c r="U365" s="34"/>
      <c r="V365" s="34"/>
      <c r="W365" s="34"/>
      <c r="X365" s="34"/>
      <c r="Y365" s="34"/>
      <c r="Z365" s="34"/>
      <c r="AA365" s="34"/>
      <c r="AB365" s="34"/>
      <c r="AC365" s="34"/>
      <c r="AD365" s="34"/>
      <c r="AE365" s="34"/>
      <c r="AT365" s="17" t="s">
        <v>154</v>
      </c>
      <c r="AU365" s="17" t="s">
        <v>84</v>
      </c>
    </row>
    <row r="366" spans="1:65" s="12" customFormat="1" ht="22.9" customHeight="1">
      <c r="B366" s="157"/>
      <c r="C366" s="158"/>
      <c r="D366" s="159" t="s">
        <v>73</v>
      </c>
      <c r="E366" s="171" t="s">
        <v>634</v>
      </c>
      <c r="F366" s="171" t="s">
        <v>635</v>
      </c>
      <c r="G366" s="158"/>
      <c r="H366" s="158"/>
      <c r="I366" s="161"/>
      <c r="J366" s="172">
        <f>BK366</f>
        <v>0</v>
      </c>
      <c r="K366" s="158"/>
      <c r="L366" s="163"/>
      <c r="M366" s="164"/>
      <c r="N366" s="165"/>
      <c r="O366" s="165"/>
      <c r="P366" s="166">
        <f>SUM(P367:P369)</f>
        <v>0</v>
      </c>
      <c r="Q366" s="165"/>
      <c r="R366" s="166">
        <f>SUM(R367:R369)</f>
        <v>0</v>
      </c>
      <c r="S366" s="165"/>
      <c r="T366" s="167">
        <f>SUM(T367:T369)</f>
        <v>0</v>
      </c>
      <c r="AR366" s="168" t="s">
        <v>182</v>
      </c>
      <c r="AT366" s="169" t="s">
        <v>73</v>
      </c>
      <c r="AU366" s="169" t="s">
        <v>82</v>
      </c>
      <c r="AY366" s="168" t="s">
        <v>144</v>
      </c>
      <c r="BK366" s="170">
        <f>SUM(BK367:BK369)</f>
        <v>0</v>
      </c>
    </row>
    <row r="367" spans="1:65" s="2" customFormat="1" ht="16.5" customHeight="1">
      <c r="A367" s="34"/>
      <c r="B367" s="35"/>
      <c r="C367" s="173" t="s">
        <v>636</v>
      </c>
      <c r="D367" s="173" t="s">
        <v>147</v>
      </c>
      <c r="E367" s="174" t="s">
        <v>637</v>
      </c>
      <c r="F367" s="175" t="s">
        <v>635</v>
      </c>
      <c r="G367" s="176" t="s">
        <v>263</v>
      </c>
      <c r="H367" s="177">
        <v>1</v>
      </c>
      <c r="I367" s="178"/>
      <c r="J367" s="177">
        <f>ROUND((ROUND(I367,2))*(ROUND(H367,2)),2)</f>
        <v>0</v>
      </c>
      <c r="K367" s="175" t="s">
        <v>151</v>
      </c>
      <c r="L367" s="39"/>
      <c r="M367" s="179" t="s">
        <v>18</v>
      </c>
      <c r="N367" s="180" t="s">
        <v>45</v>
      </c>
      <c r="O367" s="64"/>
      <c r="P367" s="181">
        <f>O367*H367</f>
        <v>0</v>
      </c>
      <c r="Q367" s="181">
        <v>0</v>
      </c>
      <c r="R367" s="181">
        <f>Q367*H367</f>
        <v>0</v>
      </c>
      <c r="S367" s="181">
        <v>0</v>
      </c>
      <c r="T367" s="182">
        <f>S367*H367</f>
        <v>0</v>
      </c>
      <c r="U367" s="34"/>
      <c r="V367" s="34"/>
      <c r="W367" s="34"/>
      <c r="X367" s="34"/>
      <c r="Y367" s="34"/>
      <c r="Z367" s="34"/>
      <c r="AA367" s="34"/>
      <c r="AB367" s="34"/>
      <c r="AC367" s="34"/>
      <c r="AD367" s="34"/>
      <c r="AE367" s="34"/>
      <c r="AR367" s="183" t="s">
        <v>617</v>
      </c>
      <c r="AT367" s="183" t="s">
        <v>147</v>
      </c>
      <c r="AU367" s="183" t="s">
        <v>84</v>
      </c>
      <c r="AY367" s="17" t="s">
        <v>144</v>
      </c>
      <c r="BE367" s="184">
        <f>IF(N367="základní",J367,0)</f>
        <v>0</v>
      </c>
      <c r="BF367" s="184">
        <f>IF(N367="snížená",J367,0)</f>
        <v>0</v>
      </c>
      <c r="BG367" s="184">
        <f>IF(N367="zákl. přenesená",J367,0)</f>
        <v>0</v>
      </c>
      <c r="BH367" s="184">
        <f>IF(N367="sníž. přenesená",J367,0)</f>
        <v>0</v>
      </c>
      <c r="BI367" s="184">
        <f>IF(N367="nulová",J367,0)</f>
        <v>0</v>
      </c>
      <c r="BJ367" s="17" t="s">
        <v>82</v>
      </c>
      <c r="BK367" s="184">
        <f>ROUND((ROUND(I367,2))*(ROUND(H367,2)),2)</f>
        <v>0</v>
      </c>
      <c r="BL367" s="17" t="s">
        <v>617</v>
      </c>
      <c r="BM367" s="183" t="s">
        <v>638</v>
      </c>
    </row>
    <row r="368" spans="1:65" s="2" customFormat="1">
      <c r="A368" s="34"/>
      <c r="B368" s="35"/>
      <c r="C368" s="36"/>
      <c r="D368" s="185" t="s">
        <v>154</v>
      </c>
      <c r="E368" s="36"/>
      <c r="F368" s="186" t="s">
        <v>639</v>
      </c>
      <c r="G368" s="36"/>
      <c r="H368" s="36"/>
      <c r="I368" s="187"/>
      <c r="J368" s="36"/>
      <c r="K368" s="36"/>
      <c r="L368" s="39"/>
      <c r="M368" s="188"/>
      <c r="N368" s="189"/>
      <c r="O368" s="64"/>
      <c r="P368" s="64"/>
      <c r="Q368" s="64"/>
      <c r="R368" s="64"/>
      <c r="S368" s="64"/>
      <c r="T368" s="65"/>
      <c r="U368" s="34"/>
      <c r="V368" s="34"/>
      <c r="W368" s="34"/>
      <c r="X368" s="34"/>
      <c r="Y368" s="34"/>
      <c r="Z368" s="34"/>
      <c r="AA368" s="34"/>
      <c r="AB368" s="34"/>
      <c r="AC368" s="34"/>
      <c r="AD368" s="34"/>
      <c r="AE368" s="34"/>
      <c r="AT368" s="17" t="s">
        <v>154</v>
      </c>
      <c r="AU368" s="17" t="s">
        <v>84</v>
      </c>
    </row>
    <row r="369" spans="1:65" s="2" customFormat="1" ht="97.5">
      <c r="A369" s="34"/>
      <c r="B369" s="35"/>
      <c r="C369" s="36"/>
      <c r="D369" s="192" t="s">
        <v>487</v>
      </c>
      <c r="E369" s="36"/>
      <c r="F369" s="233" t="s">
        <v>640</v>
      </c>
      <c r="G369" s="36"/>
      <c r="H369" s="36"/>
      <c r="I369" s="187"/>
      <c r="J369" s="36"/>
      <c r="K369" s="36"/>
      <c r="L369" s="39"/>
      <c r="M369" s="188"/>
      <c r="N369" s="189"/>
      <c r="O369" s="64"/>
      <c r="P369" s="64"/>
      <c r="Q369" s="64"/>
      <c r="R369" s="64"/>
      <c r="S369" s="64"/>
      <c r="T369" s="65"/>
      <c r="U369" s="34"/>
      <c r="V369" s="34"/>
      <c r="W369" s="34"/>
      <c r="X369" s="34"/>
      <c r="Y369" s="34"/>
      <c r="Z369" s="34"/>
      <c r="AA369" s="34"/>
      <c r="AB369" s="34"/>
      <c r="AC369" s="34"/>
      <c r="AD369" s="34"/>
      <c r="AE369" s="34"/>
      <c r="AT369" s="17" t="s">
        <v>487</v>
      </c>
      <c r="AU369" s="17" t="s">
        <v>84</v>
      </c>
    </row>
    <row r="370" spans="1:65" s="12" customFormat="1" ht="22.9" customHeight="1">
      <c r="B370" s="157"/>
      <c r="C370" s="158"/>
      <c r="D370" s="159" t="s">
        <v>73</v>
      </c>
      <c r="E370" s="171" t="s">
        <v>641</v>
      </c>
      <c r="F370" s="171" t="s">
        <v>642</v>
      </c>
      <c r="G370" s="158"/>
      <c r="H370" s="158"/>
      <c r="I370" s="161"/>
      <c r="J370" s="172">
        <f>BK370</f>
        <v>0</v>
      </c>
      <c r="K370" s="158"/>
      <c r="L370" s="163"/>
      <c r="M370" s="164"/>
      <c r="N370" s="165"/>
      <c r="O370" s="165"/>
      <c r="P370" s="166">
        <f>SUM(P371:P384)</f>
        <v>0</v>
      </c>
      <c r="Q370" s="165"/>
      <c r="R370" s="166">
        <f>SUM(R371:R384)</f>
        <v>0</v>
      </c>
      <c r="S370" s="165"/>
      <c r="T370" s="167">
        <f>SUM(T371:T384)</f>
        <v>0</v>
      </c>
      <c r="AR370" s="168" t="s">
        <v>182</v>
      </c>
      <c r="AT370" s="169" t="s">
        <v>73</v>
      </c>
      <c r="AU370" s="169" t="s">
        <v>82</v>
      </c>
      <c r="AY370" s="168" t="s">
        <v>144</v>
      </c>
      <c r="BK370" s="170">
        <f>SUM(BK371:BK384)</f>
        <v>0</v>
      </c>
    </row>
    <row r="371" spans="1:65" s="2" customFormat="1" ht="33" customHeight="1">
      <c r="A371" s="34"/>
      <c r="B371" s="35"/>
      <c r="C371" s="173" t="s">
        <v>643</v>
      </c>
      <c r="D371" s="173" t="s">
        <v>147</v>
      </c>
      <c r="E371" s="174" t="s">
        <v>644</v>
      </c>
      <c r="F371" s="175" t="s">
        <v>645</v>
      </c>
      <c r="G371" s="176" t="s">
        <v>263</v>
      </c>
      <c r="H371" s="177">
        <v>1</v>
      </c>
      <c r="I371" s="178"/>
      <c r="J371" s="177">
        <f>ROUND((ROUND(I371,2))*(ROUND(H371,2)),2)</f>
        <v>0</v>
      </c>
      <c r="K371" s="175" t="s">
        <v>248</v>
      </c>
      <c r="L371" s="39"/>
      <c r="M371" s="179" t="s">
        <v>18</v>
      </c>
      <c r="N371" s="180" t="s">
        <v>45</v>
      </c>
      <c r="O371" s="64"/>
      <c r="P371" s="181">
        <f>O371*H371</f>
        <v>0</v>
      </c>
      <c r="Q371" s="181">
        <v>0</v>
      </c>
      <c r="R371" s="181">
        <f>Q371*H371</f>
        <v>0</v>
      </c>
      <c r="S371" s="181">
        <v>0</v>
      </c>
      <c r="T371" s="182">
        <f>S371*H371</f>
        <v>0</v>
      </c>
      <c r="U371" s="34"/>
      <c r="V371" s="34"/>
      <c r="W371" s="34"/>
      <c r="X371" s="34"/>
      <c r="Y371" s="34"/>
      <c r="Z371" s="34"/>
      <c r="AA371" s="34"/>
      <c r="AB371" s="34"/>
      <c r="AC371" s="34"/>
      <c r="AD371" s="34"/>
      <c r="AE371" s="34"/>
      <c r="AR371" s="183" t="s">
        <v>617</v>
      </c>
      <c r="AT371" s="183" t="s">
        <v>147</v>
      </c>
      <c r="AU371" s="183" t="s">
        <v>84</v>
      </c>
      <c r="AY371" s="17" t="s">
        <v>144</v>
      </c>
      <c r="BE371" s="184">
        <f>IF(N371="základní",J371,0)</f>
        <v>0</v>
      </c>
      <c r="BF371" s="184">
        <f>IF(N371="snížená",J371,0)</f>
        <v>0</v>
      </c>
      <c r="BG371" s="184">
        <f>IF(N371="zákl. přenesená",J371,0)</f>
        <v>0</v>
      </c>
      <c r="BH371" s="184">
        <f>IF(N371="sníž. přenesená",J371,0)</f>
        <v>0</v>
      </c>
      <c r="BI371" s="184">
        <f>IF(N371="nulová",J371,0)</f>
        <v>0</v>
      </c>
      <c r="BJ371" s="17" t="s">
        <v>82</v>
      </c>
      <c r="BK371" s="184">
        <f>ROUND((ROUND(I371,2))*(ROUND(H371,2)),2)</f>
        <v>0</v>
      </c>
      <c r="BL371" s="17" t="s">
        <v>617</v>
      </c>
      <c r="BM371" s="183" t="s">
        <v>646</v>
      </c>
    </row>
    <row r="372" spans="1:65" s="2" customFormat="1" ht="68.25">
      <c r="A372" s="34"/>
      <c r="B372" s="35"/>
      <c r="C372" s="36"/>
      <c r="D372" s="192" t="s">
        <v>487</v>
      </c>
      <c r="E372" s="36"/>
      <c r="F372" s="233" t="s">
        <v>647</v>
      </c>
      <c r="G372" s="36"/>
      <c r="H372" s="36"/>
      <c r="I372" s="187"/>
      <c r="J372" s="36"/>
      <c r="K372" s="36"/>
      <c r="L372" s="39"/>
      <c r="M372" s="188"/>
      <c r="N372" s="189"/>
      <c r="O372" s="64"/>
      <c r="P372" s="64"/>
      <c r="Q372" s="64"/>
      <c r="R372" s="64"/>
      <c r="S372" s="64"/>
      <c r="T372" s="65"/>
      <c r="U372" s="34"/>
      <c r="V372" s="34"/>
      <c r="W372" s="34"/>
      <c r="X372" s="34"/>
      <c r="Y372" s="34"/>
      <c r="Z372" s="34"/>
      <c r="AA372" s="34"/>
      <c r="AB372" s="34"/>
      <c r="AC372" s="34"/>
      <c r="AD372" s="34"/>
      <c r="AE372" s="34"/>
      <c r="AT372" s="17" t="s">
        <v>487</v>
      </c>
      <c r="AU372" s="17" t="s">
        <v>84</v>
      </c>
    </row>
    <row r="373" spans="1:65" s="2" customFormat="1" ht="16.5" customHeight="1">
      <c r="A373" s="34"/>
      <c r="B373" s="35"/>
      <c r="C373" s="173" t="s">
        <v>648</v>
      </c>
      <c r="D373" s="173" t="s">
        <v>147</v>
      </c>
      <c r="E373" s="174" t="s">
        <v>649</v>
      </c>
      <c r="F373" s="175" t="s">
        <v>650</v>
      </c>
      <c r="G373" s="176" t="s">
        <v>263</v>
      </c>
      <c r="H373" s="177">
        <v>1</v>
      </c>
      <c r="I373" s="178"/>
      <c r="J373" s="177">
        <f>ROUND((ROUND(I373,2))*(ROUND(H373,2)),2)</f>
        <v>0</v>
      </c>
      <c r="K373" s="175" t="s">
        <v>151</v>
      </c>
      <c r="L373" s="39"/>
      <c r="M373" s="179" t="s">
        <v>18</v>
      </c>
      <c r="N373" s="180" t="s">
        <v>45</v>
      </c>
      <c r="O373" s="64"/>
      <c r="P373" s="181">
        <f>O373*H373</f>
        <v>0</v>
      </c>
      <c r="Q373" s="181">
        <v>0</v>
      </c>
      <c r="R373" s="181">
        <f>Q373*H373</f>
        <v>0</v>
      </c>
      <c r="S373" s="181">
        <v>0</v>
      </c>
      <c r="T373" s="182">
        <f>S373*H373</f>
        <v>0</v>
      </c>
      <c r="U373" s="34"/>
      <c r="V373" s="34"/>
      <c r="W373" s="34"/>
      <c r="X373" s="34"/>
      <c r="Y373" s="34"/>
      <c r="Z373" s="34"/>
      <c r="AA373" s="34"/>
      <c r="AB373" s="34"/>
      <c r="AC373" s="34"/>
      <c r="AD373" s="34"/>
      <c r="AE373" s="34"/>
      <c r="AR373" s="183" t="s">
        <v>617</v>
      </c>
      <c r="AT373" s="183" t="s">
        <v>147</v>
      </c>
      <c r="AU373" s="183" t="s">
        <v>84</v>
      </c>
      <c r="AY373" s="17" t="s">
        <v>144</v>
      </c>
      <c r="BE373" s="184">
        <f>IF(N373="základní",J373,0)</f>
        <v>0</v>
      </c>
      <c r="BF373" s="184">
        <f>IF(N373="snížená",J373,0)</f>
        <v>0</v>
      </c>
      <c r="BG373" s="184">
        <f>IF(N373="zákl. přenesená",J373,0)</f>
        <v>0</v>
      </c>
      <c r="BH373" s="184">
        <f>IF(N373="sníž. přenesená",J373,0)</f>
        <v>0</v>
      </c>
      <c r="BI373" s="184">
        <f>IF(N373="nulová",J373,0)</f>
        <v>0</v>
      </c>
      <c r="BJ373" s="17" t="s">
        <v>82</v>
      </c>
      <c r="BK373" s="184">
        <f>ROUND((ROUND(I373,2))*(ROUND(H373,2)),2)</f>
        <v>0</v>
      </c>
      <c r="BL373" s="17" t="s">
        <v>617</v>
      </c>
      <c r="BM373" s="183" t="s">
        <v>651</v>
      </c>
    </row>
    <row r="374" spans="1:65" s="2" customFormat="1">
      <c r="A374" s="34"/>
      <c r="B374" s="35"/>
      <c r="C374" s="36"/>
      <c r="D374" s="185" t="s">
        <v>154</v>
      </c>
      <c r="E374" s="36"/>
      <c r="F374" s="186" t="s">
        <v>652</v>
      </c>
      <c r="G374" s="36"/>
      <c r="H374" s="36"/>
      <c r="I374" s="187"/>
      <c r="J374" s="36"/>
      <c r="K374" s="36"/>
      <c r="L374" s="39"/>
      <c r="M374" s="188"/>
      <c r="N374" s="189"/>
      <c r="O374" s="64"/>
      <c r="P374" s="64"/>
      <c r="Q374" s="64"/>
      <c r="R374" s="64"/>
      <c r="S374" s="64"/>
      <c r="T374" s="65"/>
      <c r="U374" s="34"/>
      <c r="V374" s="34"/>
      <c r="W374" s="34"/>
      <c r="X374" s="34"/>
      <c r="Y374" s="34"/>
      <c r="Z374" s="34"/>
      <c r="AA374" s="34"/>
      <c r="AB374" s="34"/>
      <c r="AC374" s="34"/>
      <c r="AD374" s="34"/>
      <c r="AE374" s="34"/>
      <c r="AT374" s="17" t="s">
        <v>154</v>
      </c>
      <c r="AU374" s="17" t="s">
        <v>84</v>
      </c>
    </row>
    <row r="375" spans="1:65" s="2" customFormat="1" ht="29.25">
      <c r="A375" s="34"/>
      <c r="B375" s="35"/>
      <c r="C375" s="36"/>
      <c r="D375" s="192" t="s">
        <v>487</v>
      </c>
      <c r="E375" s="36"/>
      <c r="F375" s="233" t="s">
        <v>653</v>
      </c>
      <c r="G375" s="36"/>
      <c r="H375" s="36"/>
      <c r="I375" s="187"/>
      <c r="J375" s="36"/>
      <c r="K375" s="36"/>
      <c r="L375" s="39"/>
      <c r="M375" s="188"/>
      <c r="N375" s="189"/>
      <c r="O375" s="64"/>
      <c r="P375" s="64"/>
      <c r="Q375" s="64"/>
      <c r="R375" s="64"/>
      <c r="S375" s="64"/>
      <c r="T375" s="65"/>
      <c r="U375" s="34"/>
      <c r="V375" s="34"/>
      <c r="W375" s="34"/>
      <c r="X375" s="34"/>
      <c r="Y375" s="34"/>
      <c r="Z375" s="34"/>
      <c r="AA375" s="34"/>
      <c r="AB375" s="34"/>
      <c r="AC375" s="34"/>
      <c r="AD375" s="34"/>
      <c r="AE375" s="34"/>
      <c r="AT375" s="17" t="s">
        <v>487</v>
      </c>
      <c r="AU375" s="17" t="s">
        <v>84</v>
      </c>
    </row>
    <row r="376" spans="1:65" s="2" customFormat="1" ht="24.2" customHeight="1">
      <c r="A376" s="34"/>
      <c r="B376" s="35"/>
      <c r="C376" s="173" t="s">
        <v>654</v>
      </c>
      <c r="D376" s="173" t="s">
        <v>147</v>
      </c>
      <c r="E376" s="174" t="s">
        <v>655</v>
      </c>
      <c r="F376" s="175" t="s">
        <v>656</v>
      </c>
      <c r="G376" s="176" t="s">
        <v>263</v>
      </c>
      <c r="H376" s="177">
        <v>1</v>
      </c>
      <c r="I376" s="178"/>
      <c r="J376" s="177">
        <f>ROUND((ROUND(I376,2))*(ROUND(H376,2)),2)</f>
        <v>0</v>
      </c>
      <c r="K376" s="175" t="s">
        <v>151</v>
      </c>
      <c r="L376" s="39"/>
      <c r="M376" s="179" t="s">
        <v>18</v>
      </c>
      <c r="N376" s="180" t="s">
        <v>45</v>
      </c>
      <c r="O376" s="64"/>
      <c r="P376" s="181">
        <f>O376*H376</f>
        <v>0</v>
      </c>
      <c r="Q376" s="181">
        <v>0</v>
      </c>
      <c r="R376" s="181">
        <f>Q376*H376</f>
        <v>0</v>
      </c>
      <c r="S376" s="181">
        <v>0</v>
      </c>
      <c r="T376" s="182">
        <f>S376*H376</f>
        <v>0</v>
      </c>
      <c r="U376" s="34"/>
      <c r="V376" s="34"/>
      <c r="W376" s="34"/>
      <c r="X376" s="34"/>
      <c r="Y376" s="34"/>
      <c r="Z376" s="34"/>
      <c r="AA376" s="34"/>
      <c r="AB376" s="34"/>
      <c r="AC376" s="34"/>
      <c r="AD376" s="34"/>
      <c r="AE376" s="34"/>
      <c r="AR376" s="183" t="s">
        <v>617</v>
      </c>
      <c r="AT376" s="183" t="s">
        <v>147</v>
      </c>
      <c r="AU376" s="183" t="s">
        <v>84</v>
      </c>
      <c r="AY376" s="17" t="s">
        <v>144</v>
      </c>
      <c r="BE376" s="184">
        <f>IF(N376="základní",J376,0)</f>
        <v>0</v>
      </c>
      <c r="BF376" s="184">
        <f>IF(N376="snížená",J376,0)</f>
        <v>0</v>
      </c>
      <c r="BG376" s="184">
        <f>IF(N376="zákl. přenesená",J376,0)</f>
        <v>0</v>
      </c>
      <c r="BH376" s="184">
        <f>IF(N376="sníž. přenesená",J376,0)</f>
        <v>0</v>
      </c>
      <c r="BI376" s="184">
        <f>IF(N376="nulová",J376,0)</f>
        <v>0</v>
      </c>
      <c r="BJ376" s="17" t="s">
        <v>82</v>
      </c>
      <c r="BK376" s="184">
        <f>ROUND((ROUND(I376,2))*(ROUND(H376,2)),2)</f>
        <v>0</v>
      </c>
      <c r="BL376" s="17" t="s">
        <v>617</v>
      </c>
      <c r="BM376" s="183" t="s">
        <v>657</v>
      </c>
    </row>
    <row r="377" spans="1:65" s="2" customFormat="1">
      <c r="A377" s="34"/>
      <c r="B377" s="35"/>
      <c r="C377" s="36"/>
      <c r="D377" s="185" t="s">
        <v>154</v>
      </c>
      <c r="E377" s="36"/>
      <c r="F377" s="186" t="s">
        <v>658</v>
      </c>
      <c r="G377" s="36"/>
      <c r="H377" s="36"/>
      <c r="I377" s="187"/>
      <c r="J377" s="36"/>
      <c r="K377" s="36"/>
      <c r="L377" s="39"/>
      <c r="M377" s="188"/>
      <c r="N377" s="189"/>
      <c r="O377" s="64"/>
      <c r="P377" s="64"/>
      <c r="Q377" s="64"/>
      <c r="R377" s="64"/>
      <c r="S377" s="64"/>
      <c r="T377" s="65"/>
      <c r="U377" s="34"/>
      <c r="V377" s="34"/>
      <c r="W377" s="34"/>
      <c r="X377" s="34"/>
      <c r="Y377" s="34"/>
      <c r="Z377" s="34"/>
      <c r="AA377" s="34"/>
      <c r="AB377" s="34"/>
      <c r="AC377" s="34"/>
      <c r="AD377" s="34"/>
      <c r="AE377" s="34"/>
      <c r="AT377" s="17" t="s">
        <v>154</v>
      </c>
      <c r="AU377" s="17" t="s">
        <v>84</v>
      </c>
    </row>
    <row r="378" spans="1:65" s="2" customFormat="1" ht="39">
      <c r="A378" s="34"/>
      <c r="B378" s="35"/>
      <c r="C378" s="36"/>
      <c r="D378" s="192" t="s">
        <v>487</v>
      </c>
      <c r="E378" s="36"/>
      <c r="F378" s="233" t="s">
        <v>659</v>
      </c>
      <c r="G378" s="36"/>
      <c r="H378" s="36"/>
      <c r="I378" s="187"/>
      <c r="J378" s="36"/>
      <c r="K378" s="36"/>
      <c r="L378" s="39"/>
      <c r="M378" s="188"/>
      <c r="N378" s="189"/>
      <c r="O378" s="64"/>
      <c r="P378" s="64"/>
      <c r="Q378" s="64"/>
      <c r="R378" s="64"/>
      <c r="S378" s="64"/>
      <c r="T378" s="65"/>
      <c r="U378" s="34"/>
      <c r="V378" s="34"/>
      <c r="W378" s="34"/>
      <c r="X378" s="34"/>
      <c r="Y378" s="34"/>
      <c r="Z378" s="34"/>
      <c r="AA378" s="34"/>
      <c r="AB378" s="34"/>
      <c r="AC378" s="34"/>
      <c r="AD378" s="34"/>
      <c r="AE378" s="34"/>
      <c r="AT378" s="17" t="s">
        <v>487</v>
      </c>
      <c r="AU378" s="17" t="s">
        <v>84</v>
      </c>
    </row>
    <row r="379" spans="1:65" s="2" customFormat="1" ht="16.5" customHeight="1">
      <c r="A379" s="34"/>
      <c r="B379" s="35"/>
      <c r="C379" s="173" t="s">
        <v>660</v>
      </c>
      <c r="D379" s="173" t="s">
        <v>147</v>
      </c>
      <c r="E379" s="174" t="s">
        <v>661</v>
      </c>
      <c r="F379" s="175" t="s">
        <v>662</v>
      </c>
      <c r="G379" s="176" t="s">
        <v>263</v>
      </c>
      <c r="H379" s="177">
        <v>1</v>
      </c>
      <c r="I379" s="178"/>
      <c r="J379" s="177">
        <f>ROUND((ROUND(I379,2))*(ROUND(H379,2)),2)</f>
        <v>0</v>
      </c>
      <c r="K379" s="175" t="s">
        <v>151</v>
      </c>
      <c r="L379" s="39"/>
      <c r="M379" s="179" t="s">
        <v>18</v>
      </c>
      <c r="N379" s="180" t="s">
        <v>45</v>
      </c>
      <c r="O379" s="64"/>
      <c r="P379" s="181">
        <f>O379*H379</f>
        <v>0</v>
      </c>
      <c r="Q379" s="181">
        <v>0</v>
      </c>
      <c r="R379" s="181">
        <f>Q379*H379</f>
        <v>0</v>
      </c>
      <c r="S379" s="181">
        <v>0</v>
      </c>
      <c r="T379" s="182">
        <f>S379*H379</f>
        <v>0</v>
      </c>
      <c r="U379" s="34"/>
      <c r="V379" s="34"/>
      <c r="W379" s="34"/>
      <c r="X379" s="34"/>
      <c r="Y379" s="34"/>
      <c r="Z379" s="34"/>
      <c r="AA379" s="34"/>
      <c r="AB379" s="34"/>
      <c r="AC379" s="34"/>
      <c r="AD379" s="34"/>
      <c r="AE379" s="34"/>
      <c r="AR379" s="183" t="s">
        <v>617</v>
      </c>
      <c r="AT379" s="183" t="s">
        <v>147</v>
      </c>
      <c r="AU379" s="183" t="s">
        <v>84</v>
      </c>
      <c r="AY379" s="17" t="s">
        <v>144</v>
      </c>
      <c r="BE379" s="184">
        <f>IF(N379="základní",J379,0)</f>
        <v>0</v>
      </c>
      <c r="BF379" s="184">
        <f>IF(N379="snížená",J379,0)</f>
        <v>0</v>
      </c>
      <c r="BG379" s="184">
        <f>IF(N379="zákl. přenesená",J379,0)</f>
        <v>0</v>
      </c>
      <c r="BH379" s="184">
        <f>IF(N379="sníž. přenesená",J379,0)</f>
        <v>0</v>
      </c>
      <c r="BI379" s="184">
        <f>IF(N379="nulová",J379,0)</f>
        <v>0</v>
      </c>
      <c r="BJ379" s="17" t="s">
        <v>82</v>
      </c>
      <c r="BK379" s="184">
        <f>ROUND((ROUND(I379,2))*(ROUND(H379,2)),2)</f>
        <v>0</v>
      </c>
      <c r="BL379" s="17" t="s">
        <v>617</v>
      </c>
      <c r="BM379" s="183" t="s">
        <v>663</v>
      </c>
    </row>
    <row r="380" spans="1:65" s="2" customFormat="1">
      <c r="A380" s="34"/>
      <c r="B380" s="35"/>
      <c r="C380" s="36"/>
      <c r="D380" s="185" t="s">
        <v>154</v>
      </c>
      <c r="E380" s="36"/>
      <c r="F380" s="186" t="s">
        <v>664</v>
      </c>
      <c r="G380" s="36"/>
      <c r="H380" s="36"/>
      <c r="I380" s="187"/>
      <c r="J380" s="36"/>
      <c r="K380" s="36"/>
      <c r="L380" s="39"/>
      <c r="M380" s="188"/>
      <c r="N380" s="189"/>
      <c r="O380" s="64"/>
      <c r="P380" s="64"/>
      <c r="Q380" s="64"/>
      <c r="R380" s="64"/>
      <c r="S380" s="64"/>
      <c r="T380" s="65"/>
      <c r="U380" s="34"/>
      <c r="V380" s="34"/>
      <c r="W380" s="34"/>
      <c r="X380" s="34"/>
      <c r="Y380" s="34"/>
      <c r="Z380" s="34"/>
      <c r="AA380" s="34"/>
      <c r="AB380" s="34"/>
      <c r="AC380" s="34"/>
      <c r="AD380" s="34"/>
      <c r="AE380" s="34"/>
      <c r="AT380" s="17" t="s">
        <v>154</v>
      </c>
      <c r="AU380" s="17" t="s">
        <v>84</v>
      </c>
    </row>
    <row r="381" spans="1:65" s="2" customFormat="1" ht="87.75">
      <c r="A381" s="34"/>
      <c r="B381" s="35"/>
      <c r="C381" s="36"/>
      <c r="D381" s="192" t="s">
        <v>487</v>
      </c>
      <c r="E381" s="36"/>
      <c r="F381" s="233" t="s">
        <v>665</v>
      </c>
      <c r="G381" s="36"/>
      <c r="H381" s="36"/>
      <c r="I381" s="187"/>
      <c r="J381" s="36"/>
      <c r="K381" s="36"/>
      <c r="L381" s="39"/>
      <c r="M381" s="188"/>
      <c r="N381" s="189"/>
      <c r="O381" s="64"/>
      <c r="P381" s="64"/>
      <c r="Q381" s="64"/>
      <c r="R381" s="64"/>
      <c r="S381" s="64"/>
      <c r="T381" s="65"/>
      <c r="U381" s="34"/>
      <c r="V381" s="34"/>
      <c r="W381" s="34"/>
      <c r="X381" s="34"/>
      <c r="Y381" s="34"/>
      <c r="Z381" s="34"/>
      <c r="AA381" s="34"/>
      <c r="AB381" s="34"/>
      <c r="AC381" s="34"/>
      <c r="AD381" s="34"/>
      <c r="AE381" s="34"/>
      <c r="AT381" s="17" t="s">
        <v>487</v>
      </c>
      <c r="AU381" s="17" t="s">
        <v>84</v>
      </c>
    </row>
    <row r="382" spans="1:65" s="2" customFormat="1" ht="16.5" customHeight="1">
      <c r="A382" s="34"/>
      <c r="B382" s="35"/>
      <c r="C382" s="173" t="s">
        <v>666</v>
      </c>
      <c r="D382" s="173" t="s">
        <v>147</v>
      </c>
      <c r="E382" s="174" t="s">
        <v>667</v>
      </c>
      <c r="F382" s="175" t="s">
        <v>668</v>
      </c>
      <c r="G382" s="176" t="s">
        <v>263</v>
      </c>
      <c r="H382" s="177">
        <v>1</v>
      </c>
      <c r="I382" s="178"/>
      <c r="J382" s="177">
        <f>ROUND((ROUND(I382,2))*(ROUND(H382,2)),2)</f>
        <v>0</v>
      </c>
      <c r="K382" s="175" t="s">
        <v>151</v>
      </c>
      <c r="L382" s="39"/>
      <c r="M382" s="179" t="s">
        <v>18</v>
      </c>
      <c r="N382" s="180" t="s">
        <v>45</v>
      </c>
      <c r="O382" s="64"/>
      <c r="P382" s="181">
        <f>O382*H382</f>
        <v>0</v>
      </c>
      <c r="Q382" s="181">
        <v>0</v>
      </c>
      <c r="R382" s="181">
        <f>Q382*H382</f>
        <v>0</v>
      </c>
      <c r="S382" s="181">
        <v>0</v>
      </c>
      <c r="T382" s="182">
        <f>S382*H382</f>
        <v>0</v>
      </c>
      <c r="U382" s="34"/>
      <c r="V382" s="34"/>
      <c r="W382" s="34"/>
      <c r="X382" s="34"/>
      <c r="Y382" s="34"/>
      <c r="Z382" s="34"/>
      <c r="AA382" s="34"/>
      <c r="AB382" s="34"/>
      <c r="AC382" s="34"/>
      <c r="AD382" s="34"/>
      <c r="AE382" s="34"/>
      <c r="AR382" s="183" t="s">
        <v>617</v>
      </c>
      <c r="AT382" s="183" t="s">
        <v>147</v>
      </c>
      <c r="AU382" s="183" t="s">
        <v>84</v>
      </c>
      <c r="AY382" s="17" t="s">
        <v>144</v>
      </c>
      <c r="BE382" s="184">
        <f>IF(N382="základní",J382,0)</f>
        <v>0</v>
      </c>
      <c r="BF382" s="184">
        <f>IF(N382="snížená",J382,0)</f>
        <v>0</v>
      </c>
      <c r="BG382" s="184">
        <f>IF(N382="zákl. přenesená",J382,0)</f>
        <v>0</v>
      </c>
      <c r="BH382" s="184">
        <f>IF(N382="sníž. přenesená",J382,0)</f>
        <v>0</v>
      </c>
      <c r="BI382" s="184">
        <f>IF(N382="nulová",J382,0)</f>
        <v>0</v>
      </c>
      <c r="BJ382" s="17" t="s">
        <v>82</v>
      </c>
      <c r="BK382" s="184">
        <f>ROUND((ROUND(I382,2))*(ROUND(H382,2)),2)</f>
        <v>0</v>
      </c>
      <c r="BL382" s="17" t="s">
        <v>617</v>
      </c>
      <c r="BM382" s="183" t="s">
        <v>669</v>
      </c>
    </row>
    <row r="383" spans="1:65" s="2" customFormat="1">
      <c r="A383" s="34"/>
      <c r="B383" s="35"/>
      <c r="C383" s="36"/>
      <c r="D383" s="185" t="s">
        <v>154</v>
      </c>
      <c r="E383" s="36"/>
      <c r="F383" s="186" t="s">
        <v>670</v>
      </c>
      <c r="G383" s="36"/>
      <c r="H383" s="36"/>
      <c r="I383" s="187"/>
      <c r="J383" s="36"/>
      <c r="K383" s="36"/>
      <c r="L383" s="39"/>
      <c r="M383" s="188"/>
      <c r="N383" s="189"/>
      <c r="O383" s="64"/>
      <c r="P383" s="64"/>
      <c r="Q383" s="64"/>
      <c r="R383" s="64"/>
      <c r="S383" s="64"/>
      <c r="T383" s="65"/>
      <c r="U383" s="34"/>
      <c r="V383" s="34"/>
      <c r="W383" s="34"/>
      <c r="X383" s="34"/>
      <c r="Y383" s="34"/>
      <c r="Z383" s="34"/>
      <c r="AA383" s="34"/>
      <c r="AB383" s="34"/>
      <c r="AC383" s="34"/>
      <c r="AD383" s="34"/>
      <c r="AE383" s="34"/>
      <c r="AT383" s="17" t="s">
        <v>154</v>
      </c>
      <c r="AU383" s="17" t="s">
        <v>84</v>
      </c>
    </row>
    <row r="384" spans="1:65" s="2" customFormat="1" ht="48.75">
      <c r="A384" s="34"/>
      <c r="B384" s="35"/>
      <c r="C384" s="36"/>
      <c r="D384" s="192" t="s">
        <v>487</v>
      </c>
      <c r="E384" s="36"/>
      <c r="F384" s="233" t="s">
        <v>671</v>
      </c>
      <c r="G384" s="36"/>
      <c r="H384" s="36"/>
      <c r="I384" s="187"/>
      <c r="J384" s="36"/>
      <c r="K384" s="36"/>
      <c r="L384" s="39"/>
      <c r="M384" s="234"/>
      <c r="N384" s="235"/>
      <c r="O384" s="236"/>
      <c r="P384" s="236"/>
      <c r="Q384" s="236"/>
      <c r="R384" s="236"/>
      <c r="S384" s="236"/>
      <c r="T384" s="237"/>
      <c r="U384" s="34"/>
      <c r="V384" s="34"/>
      <c r="W384" s="34"/>
      <c r="X384" s="34"/>
      <c r="Y384" s="34"/>
      <c r="Z384" s="34"/>
      <c r="AA384" s="34"/>
      <c r="AB384" s="34"/>
      <c r="AC384" s="34"/>
      <c r="AD384" s="34"/>
      <c r="AE384" s="34"/>
      <c r="AT384" s="17" t="s">
        <v>487</v>
      </c>
      <c r="AU384" s="17" t="s">
        <v>84</v>
      </c>
    </row>
    <row r="385" spans="1:31" s="2" customFormat="1" ht="6.95" customHeight="1">
      <c r="A385" s="34"/>
      <c r="B385" s="47"/>
      <c r="C385" s="48"/>
      <c r="D385" s="48"/>
      <c r="E385" s="48"/>
      <c r="F385" s="48"/>
      <c r="G385" s="48"/>
      <c r="H385" s="48"/>
      <c r="I385" s="48"/>
      <c r="J385" s="48"/>
      <c r="K385" s="48"/>
      <c r="L385" s="39"/>
      <c r="M385" s="34"/>
      <c r="O385" s="34"/>
      <c r="P385" s="34"/>
      <c r="Q385" s="34"/>
      <c r="R385" s="34"/>
      <c r="S385" s="34"/>
      <c r="T385" s="34"/>
      <c r="U385" s="34"/>
      <c r="V385" s="34"/>
      <c r="W385" s="34"/>
      <c r="X385" s="34"/>
      <c r="Y385" s="34"/>
      <c r="Z385" s="34"/>
      <c r="AA385" s="34"/>
      <c r="AB385" s="34"/>
      <c r="AC385" s="34"/>
      <c r="AD385" s="34"/>
      <c r="AE385" s="34"/>
    </row>
  </sheetData>
  <sheetProtection algorithmName="SHA-512" hashValue="Q5LaE7RhELvY0EDAjEjwXIipx4XvI0p2PyyYavA7aTED6Tcx+q9XUdSbCFx3wypFwO+YsI+4Di5zlm228lXCYA==" saltValue="u+zTYrlLeP3YQtbCgOvXKg==" spinCount="100000" sheet="1" objects="1" scenarios="1"/>
  <autoFilter ref="C98:K384" xr:uid="{00000000-0009-0000-0000-000001000000}"/>
  <mergeCells count="9">
    <mergeCell ref="E50:H50"/>
    <mergeCell ref="E89:H89"/>
    <mergeCell ref="E91:H91"/>
    <mergeCell ref="L2:V2"/>
    <mergeCell ref="E7:H7"/>
    <mergeCell ref="E9:H9"/>
    <mergeCell ref="E18:H18"/>
    <mergeCell ref="E27:H27"/>
    <mergeCell ref="E48:H48"/>
  </mergeCells>
  <hyperlinks>
    <hyperlink ref="F103" r:id="rId1" xr:uid="{00000000-0004-0000-0100-000000000000}"/>
    <hyperlink ref="F106" r:id="rId2" xr:uid="{00000000-0004-0000-0100-000001000000}"/>
    <hyperlink ref="F112" r:id="rId3" xr:uid="{00000000-0004-0000-0100-000002000000}"/>
    <hyperlink ref="F116" r:id="rId4" xr:uid="{00000000-0004-0000-0100-000003000000}"/>
    <hyperlink ref="F124" r:id="rId5" xr:uid="{00000000-0004-0000-0100-000004000000}"/>
    <hyperlink ref="F127" r:id="rId6" xr:uid="{00000000-0004-0000-0100-000005000000}"/>
    <hyperlink ref="F133" r:id="rId7" xr:uid="{00000000-0004-0000-0100-000006000000}"/>
    <hyperlink ref="F136" r:id="rId8" xr:uid="{00000000-0004-0000-0100-000007000000}"/>
    <hyperlink ref="F138" r:id="rId9" xr:uid="{00000000-0004-0000-0100-000008000000}"/>
    <hyperlink ref="F143" r:id="rId10" xr:uid="{00000000-0004-0000-0100-000009000000}"/>
    <hyperlink ref="F146" r:id="rId11" xr:uid="{00000000-0004-0000-0100-00000A000000}"/>
    <hyperlink ref="F155" r:id="rId12" xr:uid="{00000000-0004-0000-0100-00000B000000}"/>
    <hyperlink ref="F169" r:id="rId13" xr:uid="{00000000-0004-0000-0100-00000C000000}"/>
    <hyperlink ref="F175" r:id="rId14" xr:uid="{00000000-0004-0000-0100-00000D000000}"/>
    <hyperlink ref="F177" r:id="rId15" xr:uid="{00000000-0004-0000-0100-00000E000000}"/>
    <hyperlink ref="F180" r:id="rId16" xr:uid="{00000000-0004-0000-0100-00000F000000}"/>
    <hyperlink ref="F183" r:id="rId17" xr:uid="{00000000-0004-0000-0100-000010000000}"/>
    <hyperlink ref="F188" r:id="rId18" xr:uid="{00000000-0004-0000-0100-000011000000}"/>
    <hyperlink ref="F191" r:id="rId19" xr:uid="{00000000-0004-0000-0100-000012000000}"/>
    <hyperlink ref="F194" r:id="rId20" xr:uid="{00000000-0004-0000-0100-000013000000}"/>
    <hyperlink ref="F197" r:id="rId21" xr:uid="{00000000-0004-0000-0100-000014000000}"/>
    <hyperlink ref="F200" r:id="rId22" xr:uid="{00000000-0004-0000-0100-000015000000}"/>
    <hyperlink ref="F204" r:id="rId23" xr:uid="{00000000-0004-0000-0100-000016000000}"/>
    <hyperlink ref="F206" r:id="rId24" xr:uid="{00000000-0004-0000-0100-000017000000}"/>
    <hyperlink ref="F208" r:id="rId25" xr:uid="{00000000-0004-0000-0100-000018000000}"/>
    <hyperlink ref="F211" r:id="rId26" xr:uid="{00000000-0004-0000-0100-000019000000}"/>
    <hyperlink ref="F213" r:id="rId27" xr:uid="{00000000-0004-0000-0100-00001A000000}"/>
    <hyperlink ref="F216" r:id="rId28" xr:uid="{00000000-0004-0000-0100-00001B000000}"/>
    <hyperlink ref="F225" r:id="rId29" xr:uid="{00000000-0004-0000-0100-00001C000000}"/>
    <hyperlink ref="F228" r:id="rId30" xr:uid="{00000000-0004-0000-0100-00001D000000}"/>
    <hyperlink ref="F231" r:id="rId31" xr:uid="{00000000-0004-0000-0100-00001E000000}"/>
    <hyperlink ref="F233" r:id="rId32" xr:uid="{00000000-0004-0000-0100-00001F000000}"/>
    <hyperlink ref="F236" r:id="rId33" xr:uid="{00000000-0004-0000-0100-000020000000}"/>
    <hyperlink ref="F241" r:id="rId34" xr:uid="{00000000-0004-0000-0100-000021000000}"/>
    <hyperlink ref="F246" r:id="rId35" xr:uid="{00000000-0004-0000-0100-000022000000}"/>
    <hyperlink ref="F249" r:id="rId36" xr:uid="{00000000-0004-0000-0100-000023000000}"/>
    <hyperlink ref="F252" r:id="rId37" xr:uid="{00000000-0004-0000-0100-000024000000}"/>
    <hyperlink ref="F254" r:id="rId38" xr:uid="{00000000-0004-0000-0100-000025000000}"/>
    <hyperlink ref="F258" r:id="rId39" xr:uid="{00000000-0004-0000-0100-000026000000}"/>
    <hyperlink ref="F260" r:id="rId40" xr:uid="{00000000-0004-0000-0100-000027000000}"/>
    <hyperlink ref="F262" r:id="rId41" xr:uid="{00000000-0004-0000-0100-000028000000}"/>
    <hyperlink ref="F265" r:id="rId42" xr:uid="{00000000-0004-0000-0100-000029000000}"/>
    <hyperlink ref="F270" r:id="rId43" xr:uid="{00000000-0004-0000-0100-00002A000000}"/>
    <hyperlink ref="F273" r:id="rId44" xr:uid="{00000000-0004-0000-0100-00002B000000}"/>
    <hyperlink ref="F275" r:id="rId45" xr:uid="{00000000-0004-0000-0100-00002C000000}"/>
    <hyperlink ref="F278" r:id="rId46" xr:uid="{00000000-0004-0000-0100-00002D000000}"/>
    <hyperlink ref="F285" r:id="rId47" xr:uid="{00000000-0004-0000-0100-00002E000000}"/>
    <hyperlink ref="F292" r:id="rId48" xr:uid="{00000000-0004-0000-0100-00002F000000}"/>
    <hyperlink ref="F299" r:id="rId49" xr:uid="{00000000-0004-0000-0100-000030000000}"/>
    <hyperlink ref="F302" r:id="rId50" xr:uid="{00000000-0004-0000-0100-000031000000}"/>
    <hyperlink ref="F308" r:id="rId51" xr:uid="{00000000-0004-0000-0100-000032000000}"/>
    <hyperlink ref="F310" r:id="rId52" xr:uid="{00000000-0004-0000-0100-000033000000}"/>
    <hyperlink ref="F313" r:id="rId53" xr:uid="{00000000-0004-0000-0100-000034000000}"/>
    <hyperlink ref="F316" r:id="rId54" xr:uid="{00000000-0004-0000-0100-000035000000}"/>
    <hyperlink ref="F319" r:id="rId55" xr:uid="{00000000-0004-0000-0100-000036000000}"/>
    <hyperlink ref="F321" r:id="rId56" xr:uid="{00000000-0004-0000-0100-000037000000}"/>
    <hyperlink ref="F324" r:id="rId57" xr:uid="{00000000-0004-0000-0100-000038000000}"/>
    <hyperlink ref="F326" r:id="rId58" xr:uid="{00000000-0004-0000-0100-000039000000}"/>
    <hyperlink ref="F332" r:id="rId59" xr:uid="{00000000-0004-0000-0100-00003A000000}"/>
    <hyperlink ref="F334" r:id="rId60" xr:uid="{00000000-0004-0000-0100-00003B000000}"/>
    <hyperlink ref="F342" r:id="rId61" xr:uid="{00000000-0004-0000-0100-00003C000000}"/>
    <hyperlink ref="F347" r:id="rId62" xr:uid="{00000000-0004-0000-0100-00003D000000}"/>
    <hyperlink ref="F352" r:id="rId63" xr:uid="{00000000-0004-0000-0100-00003E000000}"/>
    <hyperlink ref="F354" r:id="rId64" xr:uid="{00000000-0004-0000-0100-00003F000000}"/>
    <hyperlink ref="F358" r:id="rId65" xr:uid="{00000000-0004-0000-0100-000040000000}"/>
    <hyperlink ref="F361" r:id="rId66" xr:uid="{00000000-0004-0000-0100-000041000000}"/>
    <hyperlink ref="F365" r:id="rId67" xr:uid="{00000000-0004-0000-0100-000042000000}"/>
    <hyperlink ref="F368" r:id="rId68" xr:uid="{00000000-0004-0000-0100-000043000000}"/>
    <hyperlink ref="F374" r:id="rId69" xr:uid="{00000000-0004-0000-0100-000044000000}"/>
    <hyperlink ref="F377" r:id="rId70" xr:uid="{00000000-0004-0000-0100-000045000000}"/>
    <hyperlink ref="F380" r:id="rId71" xr:uid="{00000000-0004-0000-0100-000046000000}"/>
    <hyperlink ref="F383" r:id="rId72" xr:uid="{00000000-0004-0000-0100-000047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87</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DP09 = EMP4 + EMP5</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672</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673</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DP09 = EMP4 + EMP5</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DP09</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115</v>
      </c>
      <c r="E60" s="137"/>
      <c r="F60" s="137"/>
      <c r="G60" s="137"/>
      <c r="H60" s="137"/>
      <c r="I60" s="137"/>
      <c r="J60" s="138">
        <f>J87</f>
        <v>0</v>
      </c>
      <c r="K60" s="135"/>
      <c r="L60" s="139"/>
    </row>
    <row r="61" spans="1:47" s="10" customFormat="1" ht="19.899999999999999" customHeight="1">
      <c r="B61" s="140"/>
      <c r="C61" s="141"/>
      <c r="D61" s="142" t="s">
        <v>674</v>
      </c>
      <c r="E61" s="143"/>
      <c r="F61" s="143"/>
      <c r="G61" s="143"/>
      <c r="H61" s="143"/>
      <c r="I61" s="143"/>
      <c r="J61" s="144">
        <f>J88</f>
        <v>0</v>
      </c>
      <c r="K61" s="141"/>
      <c r="L61" s="145"/>
    </row>
    <row r="62" spans="1:47" s="10" customFormat="1" ht="19.899999999999999" customHeight="1">
      <c r="B62" s="140"/>
      <c r="C62" s="141"/>
      <c r="D62" s="142" t="s">
        <v>675</v>
      </c>
      <c r="E62" s="143"/>
      <c r="F62" s="143"/>
      <c r="G62" s="143"/>
      <c r="H62" s="143"/>
      <c r="I62" s="143"/>
      <c r="J62" s="144">
        <f>J98</f>
        <v>0</v>
      </c>
      <c r="K62" s="141"/>
      <c r="L62" s="145"/>
    </row>
    <row r="63" spans="1:47" s="9" customFormat="1" ht="24.95" customHeight="1">
      <c r="B63" s="134"/>
      <c r="C63" s="135"/>
      <c r="D63" s="136" t="s">
        <v>676</v>
      </c>
      <c r="E63" s="137"/>
      <c r="F63" s="137"/>
      <c r="G63" s="137"/>
      <c r="H63" s="137"/>
      <c r="I63" s="137"/>
      <c r="J63" s="138">
        <f>J118</f>
        <v>0</v>
      </c>
      <c r="K63" s="135"/>
      <c r="L63" s="139"/>
    </row>
    <row r="64" spans="1:47" s="9" customFormat="1" ht="24.95" customHeight="1">
      <c r="B64" s="134"/>
      <c r="C64" s="135"/>
      <c r="D64" s="136" t="s">
        <v>123</v>
      </c>
      <c r="E64" s="137"/>
      <c r="F64" s="137"/>
      <c r="G64" s="137"/>
      <c r="H64" s="137"/>
      <c r="I64" s="137"/>
      <c r="J64" s="138">
        <f>J121</f>
        <v>0</v>
      </c>
      <c r="K64" s="135"/>
      <c r="L64" s="139"/>
    </row>
    <row r="65" spans="1:31" s="10" customFormat="1" ht="19.899999999999999" customHeight="1">
      <c r="B65" s="140"/>
      <c r="C65" s="141"/>
      <c r="D65" s="142" t="s">
        <v>124</v>
      </c>
      <c r="E65" s="143"/>
      <c r="F65" s="143"/>
      <c r="G65" s="143"/>
      <c r="H65" s="143"/>
      <c r="I65" s="143"/>
      <c r="J65" s="144">
        <f>J122</f>
        <v>0</v>
      </c>
      <c r="K65" s="141"/>
      <c r="L65" s="145"/>
    </row>
    <row r="66" spans="1:31" s="10" customFormat="1" ht="19.899999999999999" customHeight="1">
      <c r="B66" s="140"/>
      <c r="C66" s="141"/>
      <c r="D66" s="142" t="s">
        <v>126</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129</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DP09 = EMP4 + EMP5</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101</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DP09</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20</v>
      </c>
      <c r="D80" s="36"/>
      <c r="E80" s="36"/>
      <c r="F80" s="27" t="str">
        <f>F12</f>
        <v>Česká národní banka, Na příkopě 864/28, 110 00 Pra</v>
      </c>
      <c r="G80" s="36"/>
      <c r="H80" s="36"/>
      <c r="I80" s="29" t="s">
        <v>22</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24</v>
      </c>
      <c r="D82" s="36"/>
      <c r="E82" s="36"/>
      <c r="F82" s="27" t="str">
        <f>E15</f>
        <v>ČESKÁ NÁRODNÍ BANKA</v>
      </c>
      <c r="G82" s="36"/>
      <c r="H82" s="36"/>
      <c r="I82" s="29" t="s">
        <v>32</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30</v>
      </c>
      <c r="D83" s="36"/>
      <c r="E83" s="36"/>
      <c r="F83" s="27" t="str">
        <f>IF(E18="","",E18)</f>
        <v>Vyplň údaj</v>
      </c>
      <c r="G83" s="36"/>
      <c r="H83" s="36"/>
      <c r="I83" s="29" t="s">
        <v>37</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130</v>
      </c>
      <c r="D85" s="149" t="s">
        <v>59</v>
      </c>
      <c r="E85" s="149" t="s">
        <v>55</v>
      </c>
      <c r="F85" s="149" t="s">
        <v>56</v>
      </c>
      <c r="G85" s="149" t="s">
        <v>131</v>
      </c>
      <c r="H85" s="149" t="s">
        <v>132</v>
      </c>
      <c r="I85" s="149" t="s">
        <v>133</v>
      </c>
      <c r="J85" s="149" t="s">
        <v>107</v>
      </c>
      <c r="K85" s="150" t="s">
        <v>134</v>
      </c>
      <c r="L85" s="151"/>
      <c r="M85" s="68" t="s">
        <v>18</v>
      </c>
      <c r="N85" s="69" t="s">
        <v>44</v>
      </c>
      <c r="O85" s="69" t="s">
        <v>135</v>
      </c>
      <c r="P85" s="69" t="s">
        <v>136</v>
      </c>
      <c r="Q85" s="69" t="s">
        <v>137</v>
      </c>
      <c r="R85" s="69" t="s">
        <v>138</v>
      </c>
      <c r="S85" s="69" t="s">
        <v>139</v>
      </c>
      <c r="T85" s="70" t="s">
        <v>140</v>
      </c>
      <c r="U85" s="146"/>
      <c r="V85" s="146"/>
      <c r="W85" s="146"/>
      <c r="X85" s="146"/>
      <c r="Y85" s="146"/>
      <c r="Z85" s="146"/>
      <c r="AA85" s="146"/>
      <c r="AB85" s="146"/>
      <c r="AC85" s="146"/>
      <c r="AD85" s="146"/>
      <c r="AE85" s="146"/>
    </row>
    <row r="86" spans="1:65" s="2" customFormat="1" ht="22.9" customHeight="1">
      <c r="A86" s="34"/>
      <c r="B86" s="35"/>
      <c r="C86" s="75" t="s">
        <v>141</v>
      </c>
      <c r="D86" s="36"/>
      <c r="E86" s="36"/>
      <c r="F86" s="36"/>
      <c r="G86" s="36"/>
      <c r="H86" s="36"/>
      <c r="I86" s="36"/>
      <c r="J86" s="152">
        <f>BK86</f>
        <v>0</v>
      </c>
      <c r="K86" s="36"/>
      <c r="L86" s="39"/>
      <c r="M86" s="71"/>
      <c r="N86" s="153"/>
      <c r="O86" s="72"/>
      <c r="P86" s="154">
        <f>P87+P118+P121</f>
        <v>0</v>
      </c>
      <c r="Q86" s="72"/>
      <c r="R86" s="154">
        <f>R87+R118+R121</f>
        <v>0.15328</v>
      </c>
      <c r="S86" s="72"/>
      <c r="T86" s="155">
        <f>T87+T118+T121</f>
        <v>0</v>
      </c>
      <c r="U86" s="34"/>
      <c r="V86" s="34"/>
      <c r="W86" s="34"/>
      <c r="X86" s="34"/>
      <c r="Y86" s="34"/>
      <c r="Z86" s="34"/>
      <c r="AA86" s="34"/>
      <c r="AB86" s="34"/>
      <c r="AC86" s="34"/>
      <c r="AD86" s="34"/>
      <c r="AE86" s="34"/>
      <c r="AT86" s="17" t="s">
        <v>73</v>
      </c>
      <c r="AU86" s="17" t="s">
        <v>108</v>
      </c>
      <c r="BK86" s="156">
        <f>BK87+BK118+BK121</f>
        <v>0</v>
      </c>
    </row>
    <row r="87" spans="1:65" s="12" customFormat="1" ht="25.9" customHeight="1">
      <c r="B87" s="157"/>
      <c r="C87" s="158"/>
      <c r="D87" s="159" t="s">
        <v>73</v>
      </c>
      <c r="E87" s="160" t="s">
        <v>359</v>
      </c>
      <c r="F87" s="160" t="s">
        <v>360</v>
      </c>
      <c r="G87" s="158"/>
      <c r="H87" s="158"/>
      <c r="I87" s="161"/>
      <c r="J87" s="162">
        <f>BK87</f>
        <v>0</v>
      </c>
      <c r="K87" s="158"/>
      <c r="L87" s="163"/>
      <c r="M87" s="164"/>
      <c r="N87" s="165"/>
      <c r="O87" s="165"/>
      <c r="P87" s="166">
        <f>P88+P98</f>
        <v>0</v>
      </c>
      <c r="Q87" s="165"/>
      <c r="R87" s="166">
        <f>R88+R98</f>
        <v>0.15328</v>
      </c>
      <c r="S87" s="165"/>
      <c r="T87" s="167">
        <f>T88+T98</f>
        <v>0</v>
      </c>
      <c r="AR87" s="168" t="s">
        <v>84</v>
      </c>
      <c r="AT87" s="169" t="s">
        <v>73</v>
      </c>
      <c r="AU87" s="169" t="s">
        <v>74</v>
      </c>
      <c r="AY87" s="168" t="s">
        <v>144</v>
      </c>
      <c r="BK87" s="170">
        <f>BK88+BK98</f>
        <v>0</v>
      </c>
    </row>
    <row r="88" spans="1:65" s="12" customFormat="1" ht="22.9" customHeight="1">
      <c r="B88" s="157"/>
      <c r="C88" s="158"/>
      <c r="D88" s="159" t="s">
        <v>73</v>
      </c>
      <c r="E88" s="171" t="s">
        <v>677</v>
      </c>
      <c r="F88" s="171" t="s">
        <v>678</v>
      </c>
      <c r="G88" s="158"/>
      <c r="H88" s="158"/>
      <c r="I88" s="161"/>
      <c r="J88" s="172">
        <f>BK88</f>
        <v>0</v>
      </c>
      <c r="K88" s="158"/>
      <c r="L88" s="163"/>
      <c r="M88" s="164"/>
      <c r="N88" s="165"/>
      <c r="O88" s="165"/>
      <c r="P88" s="166">
        <f>SUM(P89:P97)</f>
        <v>0</v>
      </c>
      <c r="Q88" s="165"/>
      <c r="R88" s="166">
        <f>SUM(R89:R97)</f>
        <v>6.0000000000000006E-4</v>
      </c>
      <c r="S88" s="165"/>
      <c r="T88" s="167">
        <f>SUM(T89:T97)</f>
        <v>0</v>
      </c>
      <c r="AR88" s="168" t="s">
        <v>84</v>
      </c>
      <c r="AT88" s="169" t="s">
        <v>73</v>
      </c>
      <c r="AU88" s="169" t="s">
        <v>82</v>
      </c>
      <c r="AY88" s="168" t="s">
        <v>144</v>
      </c>
      <c r="BK88" s="170">
        <f>SUM(BK89:BK97)</f>
        <v>0</v>
      </c>
    </row>
    <row r="89" spans="1:65" s="2" customFormat="1" ht="24.2" customHeight="1">
      <c r="A89" s="34"/>
      <c r="B89" s="35"/>
      <c r="C89" s="173" t="s">
        <v>82</v>
      </c>
      <c r="D89" s="173" t="s">
        <v>147</v>
      </c>
      <c r="E89" s="174" t="s">
        <v>679</v>
      </c>
      <c r="F89" s="175" t="s">
        <v>680</v>
      </c>
      <c r="G89" s="176" t="s">
        <v>150</v>
      </c>
      <c r="H89" s="177">
        <v>3</v>
      </c>
      <c r="I89" s="178"/>
      <c r="J89" s="177">
        <f>ROUND((ROUND(I89,2))*(ROUND(H89,2)),2)</f>
        <v>0</v>
      </c>
      <c r="K89" s="175" t="s">
        <v>151</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252</v>
      </c>
      <c r="AT89" s="183" t="s">
        <v>147</v>
      </c>
      <c r="AU89" s="183" t="s">
        <v>84</v>
      </c>
      <c r="AY89" s="17" t="s">
        <v>144</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252</v>
      </c>
      <c r="BM89" s="183" t="s">
        <v>681</v>
      </c>
    </row>
    <row r="90" spans="1:65" s="2" customFormat="1">
      <c r="A90" s="34"/>
      <c r="B90" s="35"/>
      <c r="C90" s="36"/>
      <c r="D90" s="185" t="s">
        <v>154</v>
      </c>
      <c r="E90" s="36"/>
      <c r="F90" s="186" t="s">
        <v>682</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154</v>
      </c>
      <c r="AU90" s="17" t="s">
        <v>84</v>
      </c>
    </row>
    <row r="91" spans="1:65" s="2" customFormat="1" ht="24.2" customHeight="1">
      <c r="A91" s="34"/>
      <c r="B91" s="35"/>
      <c r="C91" s="173" t="s">
        <v>84</v>
      </c>
      <c r="D91" s="173" t="s">
        <v>147</v>
      </c>
      <c r="E91" s="174" t="s">
        <v>683</v>
      </c>
      <c r="F91" s="175" t="s">
        <v>684</v>
      </c>
      <c r="G91" s="176" t="s">
        <v>150</v>
      </c>
      <c r="H91" s="177">
        <v>3</v>
      </c>
      <c r="I91" s="178"/>
      <c r="J91" s="177">
        <f>ROUND((ROUND(I91,2))*(ROUND(H91,2)),2)</f>
        <v>0</v>
      </c>
      <c r="K91" s="175" t="s">
        <v>151</v>
      </c>
      <c r="L91" s="39"/>
      <c r="M91" s="179" t="s">
        <v>18</v>
      </c>
      <c r="N91" s="180" t="s">
        <v>45</v>
      </c>
      <c r="O91" s="64"/>
      <c r="P91" s="181">
        <f>O91*H91</f>
        <v>0</v>
      </c>
      <c r="Q91" s="181">
        <v>1E-4</v>
      </c>
      <c r="R91" s="181">
        <f>Q91*H91</f>
        <v>3.0000000000000003E-4</v>
      </c>
      <c r="S91" s="181">
        <v>0</v>
      </c>
      <c r="T91" s="182">
        <f>S91*H91</f>
        <v>0</v>
      </c>
      <c r="U91" s="34"/>
      <c r="V91" s="34"/>
      <c r="W91" s="34"/>
      <c r="X91" s="34"/>
      <c r="Y91" s="34"/>
      <c r="Z91" s="34"/>
      <c r="AA91" s="34"/>
      <c r="AB91" s="34"/>
      <c r="AC91" s="34"/>
      <c r="AD91" s="34"/>
      <c r="AE91" s="34"/>
      <c r="AR91" s="183" t="s">
        <v>252</v>
      </c>
      <c r="AT91" s="183" t="s">
        <v>147</v>
      </c>
      <c r="AU91" s="183" t="s">
        <v>84</v>
      </c>
      <c r="AY91" s="17" t="s">
        <v>144</v>
      </c>
      <c r="BE91" s="184">
        <f>IF(N91="základní",J91,0)</f>
        <v>0</v>
      </c>
      <c r="BF91" s="184">
        <f>IF(N91="snížená",J91,0)</f>
        <v>0</v>
      </c>
      <c r="BG91" s="184">
        <f>IF(N91="zákl. přenesená",J91,0)</f>
        <v>0</v>
      </c>
      <c r="BH91" s="184">
        <f>IF(N91="sníž. přenesená",J91,0)</f>
        <v>0</v>
      </c>
      <c r="BI91" s="184">
        <f>IF(N91="nulová",J91,0)</f>
        <v>0</v>
      </c>
      <c r="BJ91" s="17" t="s">
        <v>82</v>
      </c>
      <c r="BK91" s="184">
        <f>ROUND((ROUND(I91,2))*(ROUND(H91,2)),2)</f>
        <v>0</v>
      </c>
      <c r="BL91" s="17" t="s">
        <v>252</v>
      </c>
      <c r="BM91" s="183" t="s">
        <v>685</v>
      </c>
    </row>
    <row r="92" spans="1:65" s="2" customFormat="1">
      <c r="A92" s="34"/>
      <c r="B92" s="35"/>
      <c r="C92" s="36"/>
      <c r="D92" s="185" t="s">
        <v>154</v>
      </c>
      <c r="E92" s="36"/>
      <c r="F92" s="186" t="s">
        <v>686</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154</v>
      </c>
      <c r="AU92" s="17" t="s">
        <v>84</v>
      </c>
    </row>
    <row r="93" spans="1:65" s="2" customFormat="1" ht="16.5" customHeight="1">
      <c r="A93" s="34"/>
      <c r="B93" s="35"/>
      <c r="C93" s="224" t="s">
        <v>145</v>
      </c>
      <c r="D93" s="224" t="s">
        <v>239</v>
      </c>
      <c r="E93" s="225" t="s">
        <v>687</v>
      </c>
      <c r="F93" s="226" t="s">
        <v>688</v>
      </c>
      <c r="G93" s="227" t="s">
        <v>150</v>
      </c>
      <c r="H93" s="228">
        <v>3</v>
      </c>
      <c r="I93" s="229"/>
      <c r="J93" s="228">
        <f>ROUND((ROUND(I93,2))*(ROUND(H93,2)),2)</f>
        <v>0</v>
      </c>
      <c r="K93" s="226" t="s">
        <v>151</v>
      </c>
      <c r="L93" s="230"/>
      <c r="M93" s="231" t="s">
        <v>18</v>
      </c>
      <c r="N93" s="232" t="s">
        <v>45</v>
      </c>
      <c r="O93" s="64"/>
      <c r="P93" s="181">
        <f>O93*H93</f>
        <v>0</v>
      </c>
      <c r="Q93" s="181">
        <v>1E-4</v>
      </c>
      <c r="R93" s="181">
        <f>Q93*H93</f>
        <v>3.0000000000000003E-4</v>
      </c>
      <c r="S93" s="181">
        <v>0</v>
      </c>
      <c r="T93" s="182">
        <f>S93*H93</f>
        <v>0</v>
      </c>
      <c r="U93" s="34"/>
      <c r="V93" s="34"/>
      <c r="W93" s="34"/>
      <c r="X93" s="34"/>
      <c r="Y93" s="34"/>
      <c r="Z93" s="34"/>
      <c r="AA93" s="34"/>
      <c r="AB93" s="34"/>
      <c r="AC93" s="34"/>
      <c r="AD93" s="34"/>
      <c r="AE93" s="34"/>
      <c r="AR93" s="183" t="s">
        <v>342</v>
      </c>
      <c r="AT93" s="183" t="s">
        <v>239</v>
      </c>
      <c r="AU93" s="183" t="s">
        <v>84</v>
      </c>
      <c r="AY93" s="17" t="s">
        <v>144</v>
      </c>
      <c r="BE93" s="184">
        <f>IF(N93="základní",J93,0)</f>
        <v>0</v>
      </c>
      <c r="BF93" s="184">
        <f>IF(N93="snížená",J93,0)</f>
        <v>0</v>
      </c>
      <c r="BG93" s="184">
        <f>IF(N93="zákl. přenesená",J93,0)</f>
        <v>0</v>
      </c>
      <c r="BH93" s="184">
        <f>IF(N93="sníž. přenesená",J93,0)</f>
        <v>0</v>
      </c>
      <c r="BI93" s="184">
        <f>IF(N93="nulová",J93,0)</f>
        <v>0</v>
      </c>
      <c r="BJ93" s="17" t="s">
        <v>82</v>
      </c>
      <c r="BK93" s="184">
        <f>ROUND((ROUND(I93,2))*(ROUND(H93,2)),2)</f>
        <v>0</v>
      </c>
      <c r="BL93" s="17" t="s">
        <v>252</v>
      </c>
      <c r="BM93" s="183" t="s">
        <v>689</v>
      </c>
    </row>
    <row r="94" spans="1:65" s="2" customFormat="1" ht="49.15" customHeight="1">
      <c r="A94" s="34"/>
      <c r="B94" s="35"/>
      <c r="C94" s="173" t="s">
        <v>152</v>
      </c>
      <c r="D94" s="173" t="s">
        <v>147</v>
      </c>
      <c r="E94" s="174" t="s">
        <v>690</v>
      </c>
      <c r="F94" s="175" t="s">
        <v>691</v>
      </c>
      <c r="G94" s="176" t="s">
        <v>328</v>
      </c>
      <c r="H94" s="177">
        <v>0</v>
      </c>
      <c r="I94" s="178"/>
      <c r="J94" s="177">
        <f>ROUND((ROUND(I94,2))*(ROUND(H94,2)),2)</f>
        <v>0</v>
      </c>
      <c r="K94" s="175" t="s">
        <v>151</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252</v>
      </c>
      <c r="AT94" s="183" t="s">
        <v>147</v>
      </c>
      <c r="AU94" s="183" t="s">
        <v>84</v>
      </c>
      <c r="AY94" s="17" t="s">
        <v>144</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252</v>
      </c>
      <c r="BM94" s="183" t="s">
        <v>692</v>
      </c>
    </row>
    <row r="95" spans="1:65" s="2" customFormat="1">
      <c r="A95" s="34"/>
      <c r="B95" s="35"/>
      <c r="C95" s="36"/>
      <c r="D95" s="185" t="s">
        <v>154</v>
      </c>
      <c r="E95" s="36"/>
      <c r="F95" s="186" t="s">
        <v>693</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154</v>
      </c>
      <c r="AU95" s="17" t="s">
        <v>84</v>
      </c>
    </row>
    <row r="96" spans="1:65" s="2" customFormat="1" ht="49.15" customHeight="1">
      <c r="A96" s="34"/>
      <c r="B96" s="35"/>
      <c r="C96" s="173" t="s">
        <v>182</v>
      </c>
      <c r="D96" s="173" t="s">
        <v>147</v>
      </c>
      <c r="E96" s="174" t="s">
        <v>694</v>
      </c>
      <c r="F96" s="175" t="s">
        <v>695</v>
      </c>
      <c r="G96" s="176" t="s">
        <v>328</v>
      </c>
      <c r="H96" s="177">
        <v>0</v>
      </c>
      <c r="I96" s="178"/>
      <c r="J96" s="177">
        <f>ROUND((ROUND(I96,2))*(ROUND(H96,2)),2)</f>
        <v>0</v>
      </c>
      <c r="K96" s="175" t="s">
        <v>151</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252</v>
      </c>
      <c r="AT96" s="183" t="s">
        <v>147</v>
      </c>
      <c r="AU96" s="183" t="s">
        <v>84</v>
      </c>
      <c r="AY96" s="17" t="s">
        <v>144</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252</v>
      </c>
      <c r="BM96" s="183" t="s">
        <v>696</v>
      </c>
    </row>
    <row r="97" spans="1:65" s="2" customFormat="1">
      <c r="A97" s="34"/>
      <c r="B97" s="35"/>
      <c r="C97" s="36"/>
      <c r="D97" s="185" t="s">
        <v>154</v>
      </c>
      <c r="E97" s="36"/>
      <c r="F97" s="186" t="s">
        <v>697</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154</v>
      </c>
      <c r="AU97" s="17" t="s">
        <v>84</v>
      </c>
    </row>
    <row r="98" spans="1:65" s="12" customFormat="1" ht="22.9" customHeight="1">
      <c r="B98" s="157"/>
      <c r="C98" s="158"/>
      <c r="D98" s="159" t="s">
        <v>73</v>
      </c>
      <c r="E98" s="171" t="s">
        <v>698</v>
      </c>
      <c r="F98" s="171" t="s">
        <v>699</v>
      </c>
      <c r="G98" s="158"/>
      <c r="H98" s="158"/>
      <c r="I98" s="161"/>
      <c r="J98" s="172">
        <f>BK98</f>
        <v>0</v>
      </c>
      <c r="K98" s="158"/>
      <c r="L98" s="163"/>
      <c r="M98" s="164"/>
      <c r="N98" s="165"/>
      <c r="O98" s="165"/>
      <c r="P98" s="166">
        <f>SUM(P99:P117)</f>
        <v>0</v>
      </c>
      <c r="Q98" s="165"/>
      <c r="R98" s="166">
        <f>SUM(R99:R117)</f>
        <v>0.15268000000000001</v>
      </c>
      <c r="S98" s="165"/>
      <c r="T98" s="167">
        <f>SUM(T99:T117)</f>
        <v>0</v>
      </c>
      <c r="AR98" s="168" t="s">
        <v>84</v>
      </c>
      <c r="AT98" s="169" t="s">
        <v>73</v>
      </c>
      <c r="AU98" s="169" t="s">
        <v>82</v>
      </c>
      <c r="AY98" s="168" t="s">
        <v>144</v>
      </c>
      <c r="BK98" s="170">
        <f>SUM(BK99:BK117)</f>
        <v>0</v>
      </c>
    </row>
    <row r="99" spans="1:65" s="2" customFormat="1" ht="24.2" customHeight="1">
      <c r="A99" s="34"/>
      <c r="B99" s="35"/>
      <c r="C99" s="173" t="s">
        <v>172</v>
      </c>
      <c r="D99" s="173" t="s">
        <v>147</v>
      </c>
      <c r="E99" s="174" t="s">
        <v>700</v>
      </c>
      <c r="F99" s="175" t="s">
        <v>701</v>
      </c>
      <c r="G99" s="176" t="s">
        <v>150</v>
      </c>
      <c r="H99" s="177">
        <v>3</v>
      </c>
      <c r="I99" s="178"/>
      <c r="J99" s="177">
        <f>ROUND((ROUND(I99,2))*(ROUND(H99,2)),2)</f>
        <v>0</v>
      </c>
      <c r="K99" s="175" t="s">
        <v>248</v>
      </c>
      <c r="L99" s="39"/>
      <c r="M99" s="179" t="s">
        <v>18</v>
      </c>
      <c r="N99" s="180" t="s">
        <v>45</v>
      </c>
      <c r="O99" s="64"/>
      <c r="P99" s="181">
        <f>O99*H99</f>
        <v>0</v>
      </c>
      <c r="Q99" s="181">
        <v>1.6800000000000001E-3</v>
      </c>
      <c r="R99" s="181">
        <f>Q99*H99</f>
        <v>5.0400000000000002E-3</v>
      </c>
      <c r="S99" s="181">
        <v>0</v>
      </c>
      <c r="T99" s="182">
        <f>S99*H99</f>
        <v>0</v>
      </c>
      <c r="U99" s="34"/>
      <c r="V99" s="34"/>
      <c r="W99" s="34"/>
      <c r="X99" s="34"/>
      <c r="Y99" s="34"/>
      <c r="Z99" s="34"/>
      <c r="AA99" s="34"/>
      <c r="AB99" s="34"/>
      <c r="AC99" s="34"/>
      <c r="AD99" s="34"/>
      <c r="AE99" s="34"/>
      <c r="AR99" s="183" t="s">
        <v>252</v>
      </c>
      <c r="AT99" s="183" t="s">
        <v>147</v>
      </c>
      <c r="AU99" s="183" t="s">
        <v>84</v>
      </c>
      <c r="AY99" s="17" t="s">
        <v>144</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252</v>
      </c>
      <c r="BM99" s="183" t="s">
        <v>702</v>
      </c>
    </row>
    <row r="100" spans="1:65" s="2" customFormat="1" ht="24.2" customHeight="1">
      <c r="A100" s="34"/>
      <c r="B100" s="35"/>
      <c r="C100" s="173" t="s">
        <v>195</v>
      </c>
      <c r="D100" s="173" t="s">
        <v>147</v>
      </c>
      <c r="E100" s="174" t="s">
        <v>703</v>
      </c>
      <c r="F100" s="175" t="s">
        <v>704</v>
      </c>
      <c r="G100" s="176" t="s">
        <v>150</v>
      </c>
      <c r="H100" s="177">
        <v>3</v>
      </c>
      <c r="I100" s="178"/>
      <c r="J100" s="177">
        <f>ROUND((ROUND(I100,2))*(ROUND(H100,2)),2)</f>
        <v>0</v>
      </c>
      <c r="K100" s="175" t="s">
        <v>151</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252</v>
      </c>
      <c r="AT100" s="183" t="s">
        <v>147</v>
      </c>
      <c r="AU100" s="183" t="s">
        <v>84</v>
      </c>
      <c r="AY100" s="17" t="s">
        <v>144</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252</v>
      </c>
      <c r="BM100" s="183" t="s">
        <v>705</v>
      </c>
    </row>
    <row r="101" spans="1:65" s="2" customFormat="1">
      <c r="A101" s="34"/>
      <c r="B101" s="35"/>
      <c r="C101" s="36"/>
      <c r="D101" s="185" t="s">
        <v>154</v>
      </c>
      <c r="E101" s="36"/>
      <c r="F101" s="186" t="s">
        <v>706</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154</v>
      </c>
      <c r="AU101" s="17" t="s">
        <v>84</v>
      </c>
    </row>
    <row r="102" spans="1:65" s="2" customFormat="1" ht="33" customHeight="1">
      <c r="A102" s="34"/>
      <c r="B102" s="35"/>
      <c r="C102" s="173" t="s">
        <v>201</v>
      </c>
      <c r="D102" s="173" t="s">
        <v>147</v>
      </c>
      <c r="E102" s="174" t="s">
        <v>707</v>
      </c>
      <c r="F102" s="175" t="s">
        <v>708</v>
      </c>
      <c r="G102" s="176" t="s">
        <v>247</v>
      </c>
      <c r="H102" s="177">
        <v>110</v>
      </c>
      <c r="I102" s="178"/>
      <c r="J102" s="177">
        <f>ROUND((ROUND(I102,2))*(ROUND(H102,2)),2)</f>
        <v>0</v>
      </c>
      <c r="K102" s="175" t="s">
        <v>151</v>
      </c>
      <c r="L102" s="39"/>
      <c r="M102" s="179" t="s">
        <v>18</v>
      </c>
      <c r="N102" s="180" t="s">
        <v>45</v>
      </c>
      <c r="O102" s="64"/>
      <c r="P102" s="181">
        <f>O102*H102</f>
        <v>0</v>
      </c>
      <c r="Q102" s="181">
        <v>5.9999999999999995E-4</v>
      </c>
      <c r="R102" s="181">
        <f>Q102*H102</f>
        <v>6.5999999999999989E-2</v>
      </c>
      <c r="S102" s="181">
        <v>0</v>
      </c>
      <c r="T102" s="182">
        <f>S102*H102</f>
        <v>0</v>
      </c>
      <c r="U102" s="34"/>
      <c r="V102" s="34"/>
      <c r="W102" s="34"/>
      <c r="X102" s="34"/>
      <c r="Y102" s="34"/>
      <c r="Z102" s="34"/>
      <c r="AA102" s="34"/>
      <c r="AB102" s="34"/>
      <c r="AC102" s="34"/>
      <c r="AD102" s="34"/>
      <c r="AE102" s="34"/>
      <c r="AR102" s="183" t="s">
        <v>252</v>
      </c>
      <c r="AT102" s="183" t="s">
        <v>147</v>
      </c>
      <c r="AU102" s="183" t="s">
        <v>84</v>
      </c>
      <c r="AY102" s="17" t="s">
        <v>144</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252</v>
      </c>
      <c r="BM102" s="183" t="s">
        <v>709</v>
      </c>
    </row>
    <row r="103" spans="1:65" s="2" customFormat="1">
      <c r="A103" s="34"/>
      <c r="B103" s="35"/>
      <c r="C103" s="36"/>
      <c r="D103" s="185" t="s">
        <v>154</v>
      </c>
      <c r="E103" s="36"/>
      <c r="F103" s="186" t="s">
        <v>710</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154</v>
      </c>
      <c r="AU103" s="17" t="s">
        <v>84</v>
      </c>
    </row>
    <row r="104" spans="1:65" s="2" customFormat="1" ht="19.5">
      <c r="A104" s="34"/>
      <c r="B104" s="35"/>
      <c r="C104" s="36"/>
      <c r="D104" s="192" t="s">
        <v>487</v>
      </c>
      <c r="E104" s="36"/>
      <c r="F104" s="233" t="s">
        <v>711</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487</v>
      </c>
      <c r="AU104" s="17" t="s">
        <v>84</v>
      </c>
    </row>
    <row r="105" spans="1:65" s="2" customFormat="1" ht="33" customHeight="1">
      <c r="A105" s="34"/>
      <c r="B105" s="35"/>
      <c r="C105" s="173" t="s">
        <v>206</v>
      </c>
      <c r="D105" s="173" t="s">
        <v>147</v>
      </c>
      <c r="E105" s="174" t="s">
        <v>712</v>
      </c>
      <c r="F105" s="175" t="s">
        <v>713</v>
      </c>
      <c r="G105" s="176" t="s">
        <v>247</v>
      </c>
      <c r="H105" s="177">
        <v>21</v>
      </c>
      <c r="I105" s="178"/>
      <c r="J105" s="177">
        <f>ROUND((ROUND(I105,2))*(ROUND(H105,2)),2)</f>
        <v>0</v>
      </c>
      <c r="K105" s="175" t="s">
        <v>151</v>
      </c>
      <c r="L105" s="39"/>
      <c r="M105" s="179" t="s">
        <v>18</v>
      </c>
      <c r="N105" s="180" t="s">
        <v>45</v>
      </c>
      <c r="O105" s="64"/>
      <c r="P105" s="181">
        <f>O105*H105</f>
        <v>0</v>
      </c>
      <c r="Q105" s="181">
        <v>1.33E-3</v>
      </c>
      <c r="R105" s="181">
        <f>Q105*H105</f>
        <v>2.793E-2</v>
      </c>
      <c r="S105" s="181">
        <v>0</v>
      </c>
      <c r="T105" s="182">
        <f>S105*H105</f>
        <v>0</v>
      </c>
      <c r="U105" s="34"/>
      <c r="V105" s="34"/>
      <c r="W105" s="34"/>
      <c r="X105" s="34"/>
      <c r="Y105" s="34"/>
      <c r="Z105" s="34"/>
      <c r="AA105" s="34"/>
      <c r="AB105" s="34"/>
      <c r="AC105" s="34"/>
      <c r="AD105" s="34"/>
      <c r="AE105" s="34"/>
      <c r="AR105" s="183" t="s">
        <v>252</v>
      </c>
      <c r="AT105" s="183" t="s">
        <v>147</v>
      </c>
      <c r="AU105" s="183" t="s">
        <v>84</v>
      </c>
      <c r="AY105" s="17" t="s">
        <v>144</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252</v>
      </c>
      <c r="BM105" s="183" t="s">
        <v>714</v>
      </c>
    </row>
    <row r="106" spans="1:65" s="2" customFormat="1">
      <c r="A106" s="34"/>
      <c r="B106" s="35"/>
      <c r="C106" s="36"/>
      <c r="D106" s="185" t="s">
        <v>154</v>
      </c>
      <c r="E106" s="36"/>
      <c r="F106" s="186" t="s">
        <v>715</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154</v>
      </c>
      <c r="AU106" s="17" t="s">
        <v>84</v>
      </c>
    </row>
    <row r="107" spans="1:65" s="2" customFormat="1" ht="19.5">
      <c r="A107" s="34"/>
      <c r="B107" s="35"/>
      <c r="C107" s="36"/>
      <c r="D107" s="192" t="s">
        <v>487</v>
      </c>
      <c r="E107" s="36"/>
      <c r="F107" s="233" t="s">
        <v>711</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487</v>
      </c>
      <c r="AU107" s="17" t="s">
        <v>84</v>
      </c>
    </row>
    <row r="108" spans="1:65" s="2" customFormat="1" ht="24.2" customHeight="1">
      <c r="A108" s="34"/>
      <c r="B108" s="35"/>
      <c r="C108" s="173" t="s">
        <v>213</v>
      </c>
      <c r="D108" s="173" t="s">
        <v>147</v>
      </c>
      <c r="E108" s="174" t="s">
        <v>716</v>
      </c>
      <c r="F108" s="175" t="s">
        <v>717</v>
      </c>
      <c r="G108" s="176" t="s">
        <v>150</v>
      </c>
      <c r="H108" s="177">
        <v>3</v>
      </c>
      <c r="I108" s="178"/>
      <c r="J108" s="177">
        <f>ROUND((ROUND(I108,2))*(ROUND(H108,2)),2)</f>
        <v>0</v>
      </c>
      <c r="K108" s="175" t="s">
        <v>151</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252</v>
      </c>
      <c r="AT108" s="183" t="s">
        <v>147</v>
      </c>
      <c r="AU108" s="183" t="s">
        <v>84</v>
      </c>
      <c r="AY108" s="17" t="s">
        <v>144</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252</v>
      </c>
      <c r="BM108" s="183" t="s">
        <v>718</v>
      </c>
    </row>
    <row r="109" spans="1:65" s="2" customFormat="1">
      <c r="A109" s="34"/>
      <c r="B109" s="35"/>
      <c r="C109" s="36"/>
      <c r="D109" s="185" t="s">
        <v>154</v>
      </c>
      <c r="E109" s="36"/>
      <c r="F109" s="186" t="s">
        <v>719</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154</v>
      </c>
      <c r="AU109" s="17" t="s">
        <v>84</v>
      </c>
    </row>
    <row r="110" spans="1:65" s="2" customFormat="1" ht="37.9" customHeight="1">
      <c r="A110" s="34"/>
      <c r="B110" s="35"/>
      <c r="C110" s="173" t="s">
        <v>219</v>
      </c>
      <c r="D110" s="173" t="s">
        <v>147</v>
      </c>
      <c r="E110" s="174" t="s">
        <v>720</v>
      </c>
      <c r="F110" s="175" t="s">
        <v>721</v>
      </c>
      <c r="G110" s="176" t="s">
        <v>247</v>
      </c>
      <c r="H110" s="177">
        <v>131</v>
      </c>
      <c r="I110" s="178"/>
      <c r="J110" s="177">
        <f>ROUND((ROUND(I110,2))*(ROUND(H110,2)),2)</f>
        <v>0</v>
      </c>
      <c r="K110" s="175" t="s">
        <v>151</v>
      </c>
      <c r="L110" s="39"/>
      <c r="M110" s="179" t="s">
        <v>18</v>
      </c>
      <c r="N110" s="180" t="s">
        <v>45</v>
      </c>
      <c r="O110" s="64"/>
      <c r="P110" s="181">
        <f>O110*H110</f>
        <v>0</v>
      </c>
      <c r="Q110" s="181">
        <v>4.0000000000000002E-4</v>
      </c>
      <c r="R110" s="181">
        <f>Q110*H110</f>
        <v>5.2400000000000002E-2</v>
      </c>
      <c r="S110" s="181">
        <v>0</v>
      </c>
      <c r="T110" s="182">
        <f>S110*H110</f>
        <v>0</v>
      </c>
      <c r="U110" s="34"/>
      <c r="V110" s="34"/>
      <c r="W110" s="34"/>
      <c r="X110" s="34"/>
      <c r="Y110" s="34"/>
      <c r="Z110" s="34"/>
      <c r="AA110" s="34"/>
      <c r="AB110" s="34"/>
      <c r="AC110" s="34"/>
      <c r="AD110" s="34"/>
      <c r="AE110" s="34"/>
      <c r="AR110" s="183" t="s">
        <v>252</v>
      </c>
      <c r="AT110" s="183" t="s">
        <v>147</v>
      </c>
      <c r="AU110" s="183" t="s">
        <v>84</v>
      </c>
      <c r="AY110" s="17" t="s">
        <v>144</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252</v>
      </c>
      <c r="BM110" s="183" t="s">
        <v>722</v>
      </c>
    </row>
    <row r="111" spans="1:65" s="2" customFormat="1">
      <c r="A111" s="34"/>
      <c r="B111" s="35"/>
      <c r="C111" s="36"/>
      <c r="D111" s="185" t="s">
        <v>154</v>
      </c>
      <c r="E111" s="36"/>
      <c r="F111" s="186" t="s">
        <v>723</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154</v>
      </c>
      <c r="AU111" s="17" t="s">
        <v>84</v>
      </c>
    </row>
    <row r="112" spans="1:65" s="2" customFormat="1" ht="33" customHeight="1">
      <c r="A112" s="34"/>
      <c r="B112" s="35"/>
      <c r="C112" s="173" t="s">
        <v>230</v>
      </c>
      <c r="D112" s="173" t="s">
        <v>147</v>
      </c>
      <c r="E112" s="174" t="s">
        <v>724</v>
      </c>
      <c r="F112" s="175" t="s">
        <v>725</v>
      </c>
      <c r="G112" s="176" t="s">
        <v>247</v>
      </c>
      <c r="H112" s="177">
        <v>131</v>
      </c>
      <c r="I112" s="178"/>
      <c r="J112" s="177">
        <f>ROUND((ROUND(I112,2))*(ROUND(H112,2)),2)</f>
        <v>0</v>
      </c>
      <c r="K112" s="175" t="s">
        <v>151</v>
      </c>
      <c r="L112" s="39"/>
      <c r="M112" s="179" t="s">
        <v>18</v>
      </c>
      <c r="N112" s="180" t="s">
        <v>45</v>
      </c>
      <c r="O112" s="64"/>
      <c r="P112" s="181">
        <f>O112*H112</f>
        <v>0</v>
      </c>
      <c r="Q112" s="181">
        <v>1.0000000000000001E-5</v>
      </c>
      <c r="R112" s="181">
        <f>Q112*H112</f>
        <v>1.3100000000000002E-3</v>
      </c>
      <c r="S112" s="181">
        <v>0</v>
      </c>
      <c r="T112" s="182">
        <f>S112*H112</f>
        <v>0</v>
      </c>
      <c r="U112" s="34"/>
      <c r="V112" s="34"/>
      <c r="W112" s="34"/>
      <c r="X112" s="34"/>
      <c r="Y112" s="34"/>
      <c r="Z112" s="34"/>
      <c r="AA112" s="34"/>
      <c r="AB112" s="34"/>
      <c r="AC112" s="34"/>
      <c r="AD112" s="34"/>
      <c r="AE112" s="34"/>
      <c r="AR112" s="183" t="s">
        <v>252</v>
      </c>
      <c r="AT112" s="183" t="s">
        <v>147</v>
      </c>
      <c r="AU112" s="183" t="s">
        <v>84</v>
      </c>
      <c r="AY112" s="17" t="s">
        <v>144</v>
      </c>
      <c r="BE112" s="184">
        <f>IF(N112="základní",J112,0)</f>
        <v>0</v>
      </c>
      <c r="BF112" s="184">
        <f>IF(N112="snížená",J112,0)</f>
        <v>0</v>
      </c>
      <c r="BG112" s="184">
        <f>IF(N112="zákl. přenesená",J112,0)</f>
        <v>0</v>
      </c>
      <c r="BH112" s="184">
        <f>IF(N112="sníž. přenesená",J112,0)</f>
        <v>0</v>
      </c>
      <c r="BI112" s="184">
        <f>IF(N112="nulová",J112,0)</f>
        <v>0</v>
      </c>
      <c r="BJ112" s="17" t="s">
        <v>82</v>
      </c>
      <c r="BK112" s="184">
        <f>ROUND((ROUND(I112,2))*(ROUND(H112,2)),2)</f>
        <v>0</v>
      </c>
      <c r="BL112" s="17" t="s">
        <v>252</v>
      </c>
      <c r="BM112" s="183" t="s">
        <v>726</v>
      </c>
    </row>
    <row r="113" spans="1:65" s="2" customFormat="1">
      <c r="A113" s="34"/>
      <c r="B113" s="35"/>
      <c r="C113" s="36"/>
      <c r="D113" s="185" t="s">
        <v>154</v>
      </c>
      <c r="E113" s="36"/>
      <c r="F113" s="186" t="s">
        <v>727</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154</v>
      </c>
      <c r="AU113" s="17" t="s">
        <v>84</v>
      </c>
    </row>
    <row r="114" spans="1:65" s="2" customFormat="1" ht="44.25" customHeight="1">
      <c r="A114" s="34"/>
      <c r="B114" s="35"/>
      <c r="C114" s="173" t="s">
        <v>238</v>
      </c>
      <c r="D114" s="173" t="s">
        <v>147</v>
      </c>
      <c r="E114" s="174" t="s">
        <v>728</v>
      </c>
      <c r="F114" s="175" t="s">
        <v>729</v>
      </c>
      <c r="G114" s="176" t="s">
        <v>328</v>
      </c>
      <c r="H114" s="177">
        <v>0.15</v>
      </c>
      <c r="I114" s="178"/>
      <c r="J114" s="177">
        <f>ROUND((ROUND(I114,2))*(ROUND(H114,2)),2)</f>
        <v>0</v>
      </c>
      <c r="K114" s="175" t="s">
        <v>151</v>
      </c>
      <c r="L114" s="39"/>
      <c r="M114" s="179" t="s">
        <v>18</v>
      </c>
      <c r="N114" s="180" t="s">
        <v>45</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252</v>
      </c>
      <c r="AT114" s="183" t="s">
        <v>147</v>
      </c>
      <c r="AU114" s="183" t="s">
        <v>84</v>
      </c>
      <c r="AY114" s="17" t="s">
        <v>144</v>
      </c>
      <c r="BE114" s="184">
        <f>IF(N114="základní",J114,0)</f>
        <v>0</v>
      </c>
      <c r="BF114" s="184">
        <f>IF(N114="snížená",J114,0)</f>
        <v>0</v>
      </c>
      <c r="BG114" s="184">
        <f>IF(N114="zákl. přenesená",J114,0)</f>
        <v>0</v>
      </c>
      <c r="BH114" s="184">
        <f>IF(N114="sníž. přenesená",J114,0)</f>
        <v>0</v>
      </c>
      <c r="BI114" s="184">
        <f>IF(N114="nulová",J114,0)</f>
        <v>0</v>
      </c>
      <c r="BJ114" s="17" t="s">
        <v>82</v>
      </c>
      <c r="BK114" s="184">
        <f>ROUND((ROUND(I114,2))*(ROUND(H114,2)),2)</f>
        <v>0</v>
      </c>
      <c r="BL114" s="17" t="s">
        <v>252</v>
      </c>
      <c r="BM114" s="183" t="s">
        <v>730</v>
      </c>
    </row>
    <row r="115" spans="1:65" s="2" customFormat="1">
      <c r="A115" s="34"/>
      <c r="B115" s="35"/>
      <c r="C115" s="36"/>
      <c r="D115" s="185" t="s">
        <v>154</v>
      </c>
      <c r="E115" s="36"/>
      <c r="F115" s="186" t="s">
        <v>731</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154</v>
      </c>
      <c r="AU115" s="17" t="s">
        <v>84</v>
      </c>
    </row>
    <row r="116" spans="1:65" s="2" customFormat="1" ht="49.15" customHeight="1">
      <c r="A116" s="34"/>
      <c r="B116" s="35"/>
      <c r="C116" s="173" t="s">
        <v>244</v>
      </c>
      <c r="D116" s="173" t="s">
        <v>147</v>
      </c>
      <c r="E116" s="174" t="s">
        <v>732</v>
      </c>
      <c r="F116" s="175" t="s">
        <v>733</v>
      </c>
      <c r="G116" s="176" t="s">
        <v>328</v>
      </c>
      <c r="H116" s="177">
        <v>0.15</v>
      </c>
      <c r="I116" s="178"/>
      <c r="J116" s="177">
        <f>ROUND((ROUND(I116,2))*(ROUND(H116,2)),2)</f>
        <v>0</v>
      </c>
      <c r="K116" s="175" t="s">
        <v>151</v>
      </c>
      <c r="L116" s="39"/>
      <c r="M116" s="179" t="s">
        <v>18</v>
      </c>
      <c r="N116" s="180" t="s">
        <v>45</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252</v>
      </c>
      <c r="AT116" s="183" t="s">
        <v>147</v>
      </c>
      <c r="AU116" s="183" t="s">
        <v>84</v>
      </c>
      <c r="AY116" s="17" t="s">
        <v>144</v>
      </c>
      <c r="BE116" s="184">
        <f>IF(N116="základní",J116,0)</f>
        <v>0</v>
      </c>
      <c r="BF116" s="184">
        <f>IF(N116="snížená",J116,0)</f>
        <v>0</v>
      </c>
      <c r="BG116" s="184">
        <f>IF(N116="zákl. přenesená",J116,0)</f>
        <v>0</v>
      </c>
      <c r="BH116" s="184">
        <f>IF(N116="sníž. přenesená",J116,0)</f>
        <v>0</v>
      </c>
      <c r="BI116" s="184">
        <f>IF(N116="nulová",J116,0)</f>
        <v>0</v>
      </c>
      <c r="BJ116" s="17" t="s">
        <v>82</v>
      </c>
      <c r="BK116" s="184">
        <f>ROUND((ROUND(I116,2))*(ROUND(H116,2)),2)</f>
        <v>0</v>
      </c>
      <c r="BL116" s="17" t="s">
        <v>252</v>
      </c>
      <c r="BM116" s="183" t="s">
        <v>734</v>
      </c>
    </row>
    <row r="117" spans="1:65" s="2" customFormat="1">
      <c r="A117" s="34"/>
      <c r="B117" s="35"/>
      <c r="C117" s="36"/>
      <c r="D117" s="185" t="s">
        <v>154</v>
      </c>
      <c r="E117" s="36"/>
      <c r="F117" s="186" t="s">
        <v>735</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154</v>
      </c>
      <c r="AU117" s="17" t="s">
        <v>84</v>
      </c>
    </row>
    <row r="118" spans="1:65" s="12" customFormat="1" ht="25.9" customHeight="1">
      <c r="B118" s="157"/>
      <c r="C118" s="158"/>
      <c r="D118" s="159" t="s">
        <v>73</v>
      </c>
      <c r="E118" s="160" t="s">
        <v>736</v>
      </c>
      <c r="F118" s="160" t="s">
        <v>737</v>
      </c>
      <c r="G118" s="158"/>
      <c r="H118" s="158"/>
      <c r="I118" s="161"/>
      <c r="J118" s="162">
        <f>BK118</f>
        <v>0</v>
      </c>
      <c r="K118" s="158"/>
      <c r="L118" s="163"/>
      <c r="M118" s="164"/>
      <c r="N118" s="165"/>
      <c r="O118" s="165"/>
      <c r="P118" s="166">
        <f>SUM(P119:P120)</f>
        <v>0</v>
      </c>
      <c r="Q118" s="165"/>
      <c r="R118" s="166">
        <f>SUM(R119:R120)</f>
        <v>0</v>
      </c>
      <c r="S118" s="165"/>
      <c r="T118" s="167">
        <f>SUM(T119:T120)</f>
        <v>0</v>
      </c>
      <c r="AR118" s="168" t="s">
        <v>152</v>
      </c>
      <c r="AT118" s="169" t="s">
        <v>73</v>
      </c>
      <c r="AU118" s="169" t="s">
        <v>74</v>
      </c>
      <c r="AY118" s="168" t="s">
        <v>144</v>
      </c>
      <c r="BK118" s="170">
        <f>SUM(BK119:BK120)</f>
        <v>0</v>
      </c>
    </row>
    <row r="119" spans="1:65" s="2" customFormat="1" ht="37.9" customHeight="1">
      <c r="A119" s="34"/>
      <c r="B119" s="35"/>
      <c r="C119" s="173" t="s">
        <v>8</v>
      </c>
      <c r="D119" s="173" t="s">
        <v>147</v>
      </c>
      <c r="E119" s="174" t="s">
        <v>738</v>
      </c>
      <c r="F119" s="175" t="s">
        <v>739</v>
      </c>
      <c r="G119" s="176" t="s">
        <v>740</v>
      </c>
      <c r="H119" s="177">
        <v>24</v>
      </c>
      <c r="I119" s="178"/>
      <c r="J119" s="177">
        <f>ROUND((ROUND(I119,2))*(ROUND(H119,2)),2)</f>
        <v>0</v>
      </c>
      <c r="K119" s="175" t="s">
        <v>151</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741</v>
      </c>
      <c r="AT119" s="183" t="s">
        <v>147</v>
      </c>
      <c r="AU119" s="183" t="s">
        <v>82</v>
      </c>
      <c r="AY119" s="17" t="s">
        <v>144</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741</v>
      </c>
      <c r="BM119" s="183" t="s">
        <v>742</v>
      </c>
    </row>
    <row r="120" spans="1:65" s="2" customFormat="1">
      <c r="A120" s="34"/>
      <c r="B120" s="35"/>
      <c r="C120" s="36"/>
      <c r="D120" s="185" t="s">
        <v>154</v>
      </c>
      <c r="E120" s="36"/>
      <c r="F120" s="186" t="s">
        <v>743</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154</v>
      </c>
      <c r="AU120" s="17" t="s">
        <v>82</v>
      </c>
    </row>
    <row r="121" spans="1:65" s="12" customFormat="1" ht="25.9" customHeight="1">
      <c r="B121" s="157"/>
      <c r="C121" s="158"/>
      <c r="D121" s="159" t="s">
        <v>73</v>
      </c>
      <c r="E121" s="160" t="s">
        <v>610</v>
      </c>
      <c r="F121" s="160" t="s">
        <v>611</v>
      </c>
      <c r="G121" s="158"/>
      <c r="H121" s="158"/>
      <c r="I121" s="161"/>
      <c r="J121" s="162">
        <f>BK121</f>
        <v>0</v>
      </c>
      <c r="K121" s="158"/>
      <c r="L121" s="163"/>
      <c r="M121" s="164"/>
      <c r="N121" s="165"/>
      <c r="O121" s="165"/>
      <c r="P121" s="166">
        <f>P122+P125</f>
        <v>0</v>
      </c>
      <c r="Q121" s="165"/>
      <c r="R121" s="166">
        <f>R122+R125</f>
        <v>0</v>
      </c>
      <c r="S121" s="165"/>
      <c r="T121" s="167">
        <f>T122+T125</f>
        <v>0</v>
      </c>
      <c r="AR121" s="168" t="s">
        <v>182</v>
      </c>
      <c r="AT121" s="169" t="s">
        <v>73</v>
      </c>
      <c r="AU121" s="169" t="s">
        <v>74</v>
      </c>
      <c r="AY121" s="168" t="s">
        <v>144</v>
      </c>
      <c r="BK121" s="170">
        <f>BK122+BK125</f>
        <v>0</v>
      </c>
    </row>
    <row r="122" spans="1:65" s="12" customFormat="1" ht="22.9" customHeight="1">
      <c r="B122" s="157"/>
      <c r="C122" s="158"/>
      <c r="D122" s="159" t="s">
        <v>73</v>
      </c>
      <c r="E122" s="171" t="s">
        <v>612</v>
      </c>
      <c r="F122" s="171" t="s">
        <v>613</v>
      </c>
      <c r="G122" s="158"/>
      <c r="H122" s="158"/>
      <c r="I122" s="161"/>
      <c r="J122" s="172">
        <f>BK122</f>
        <v>0</v>
      </c>
      <c r="K122" s="158"/>
      <c r="L122" s="163"/>
      <c r="M122" s="164"/>
      <c r="N122" s="165"/>
      <c r="O122" s="165"/>
      <c r="P122" s="166">
        <f>SUM(P123:P124)</f>
        <v>0</v>
      </c>
      <c r="Q122" s="165"/>
      <c r="R122" s="166">
        <f>SUM(R123:R124)</f>
        <v>0</v>
      </c>
      <c r="S122" s="165"/>
      <c r="T122" s="167">
        <f>SUM(T123:T124)</f>
        <v>0</v>
      </c>
      <c r="AR122" s="168" t="s">
        <v>182</v>
      </c>
      <c r="AT122" s="169" t="s">
        <v>73</v>
      </c>
      <c r="AU122" s="169" t="s">
        <v>82</v>
      </c>
      <c r="AY122" s="168" t="s">
        <v>144</v>
      </c>
      <c r="BK122" s="170">
        <f>SUM(BK123:BK124)</f>
        <v>0</v>
      </c>
    </row>
    <row r="123" spans="1:65" s="2" customFormat="1" ht="21.75" customHeight="1">
      <c r="A123" s="34"/>
      <c r="B123" s="35"/>
      <c r="C123" s="173" t="s">
        <v>252</v>
      </c>
      <c r="D123" s="173" t="s">
        <v>147</v>
      </c>
      <c r="E123" s="174" t="s">
        <v>615</v>
      </c>
      <c r="F123" s="175" t="s">
        <v>744</v>
      </c>
      <c r="G123" s="176" t="s">
        <v>263</v>
      </c>
      <c r="H123" s="177">
        <v>1</v>
      </c>
      <c r="I123" s="178"/>
      <c r="J123" s="177">
        <f>ROUND((ROUND(I123,2))*(ROUND(H123,2)),2)</f>
        <v>0</v>
      </c>
      <c r="K123" s="175" t="s">
        <v>151</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617</v>
      </c>
      <c r="AT123" s="183" t="s">
        <v>147</v>
      </c>
      <c r="AU123" s="183" t="s">
        <v>84</v>
      </c>
      <c r="AY123" s="17" t="s">
        <v>144</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617</v>
      </c>
      <c r="BM123" s="183" t="s">
        <v>745</v>
      </c>
    </row>
    <row r="124" spans="1:65" s="2" customFormat="1">
      <c r="A124" s="34"/>
      <c r="B124" s="35"/>
      <c r="C124" s="36"/>
      <c r="D124" s="185" t="s">
        <v>154</v>
      </c>
      <c r="E124" s="36"/>
      <c r="F124" s="186" t="s">
        <v>619</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154</v>
      </c>
      <c r="AU124" s="17" t="s">
        <v>84</v>
      </c>
    </row>
    <row r="125" spans="1:65" s="12" customFormat="1" ht="22.9" customHeight="1">
      <c r="B125" s="157"/>
      <c r="C125" s="158"/>
      <c r="D125" s="159" t="s">
        <v>73</v>
      </c>
      <c r="E125" s="171" t="s">
        <v>627</v>
      </c>
      <c r="F125" s="171" t="s">
        <v>628</v>
      </c>
      <c r="G125" s="158"/>
      <c r="H125" s="158"/>
      <c r="I125" s="161"/>
      <c r="J125" s="172">
        <f>BK125</f>
        <v>0</v>
      </c>
      <c r="K125" s="158"/>
      <c r="L125" s="163"/>
      <c r="M125" s="164"/>
      <c r="N125" s="165"/>
      <c r="O125" s="165"/>
      <c r="P125" s="166">
        <f>SUM(P126:P127)</f>
        <v>0</v>
      </c>
      <c r="Q125" s="165"/>
      <c r="R125" s="166">
        <f>SUM(R126:R127)</f>
        <v>0</v>
      </c>
      <c r="S125" s="165"/>
      <c r="T125" s="167">
        <f>SUM(T126:T127)</f>
        <v>0</v>
      </c>
      <c r="AR125" s="168" t="s">
        <v>182</v>
      </c>
      <c r="AT125" s="169" t="s">
        <v>73</v>
      </c>
      <c r="AU125" s="169" t="s">
        <v>82</v>
      </c>
      <c r="AY125" s="168" t="s">
        <v>144</v>
      </c>
      <c r="BK125" s="170">
        <f>SUM(BK126:BK127)</f>
        <v>0</v>
      </c>
    </row>
    <row r="126" spans="1:65" s="2" customFormat="1" ht="16.5" customHeight="1">
      <c r="A126" s="34"/>
      <c r="B126" s="35"/>
      <c r="C126" s="173" t="s">
        <v>257</v>
      </c>
      <c r="D126" s="173" t="s">
        <v>147</v>
      </c>
      <c r="E126" s="174" t="s">
        <v>746</v>
      </c>
      <c r="F126" s="175" t="s">
        <v>747</v>
      </c>
      <c r="G126" s="176" t="s">
        <v>263</v>
      </c>
      <c r="H126" s="177">
        <v>1</v>
      </c>
      <c r="I126" s="178"/>
      <c r="J126" s="177">
        <f>ROUND((ROUND(I126,2))*(ROUND(H126,2)),2)</f>
        <v>0</v>
      </c>
      <c r="K126" s="175" t="s">
        <v>151</v>
      </c>
      <c r="L126" s="39"/>
      <c r="M126" s="179" t="s">
        <v>18</v>
      </c>
      <c r="N126" s="180" t="s">
        <v>45</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617</v>
      </c>
      <c r="AT126" s="183" t="s">
        <v>147</v>
      </c>
      <c r="AU126" s="183" t="s">
        <v>84</v>
      </c>
      <c r="AY126" s="17" t="s">
        <v>144</v>
      </c>
      <c r="BE126" s="184">
        <f>IF(N126="základní",J126,0)</f>
        <v>0</v>
      </c>
      <c r="BF126" s="184">
        <f>IF(N126="snížená",J126,0)</f>
        <v>0</v>
      </c>
      <c r="BG126" s="184">
        <f>IF(N126="zákl. přenesená",J126,0)</f>
        <v>0</v>
      </c>
      <c r="BH126" s="184">
        <f>IF(N126="sníž. přenesená",J126,0)</f>
        <v>0</v>
      </c>
      <c r="BI126" s="184">
        <f>IF(N126="nulová",J126,0)</f>
        <v>0</v>
      </c>
      <c r="BJ126" s="17" t="s">
        <v>82</v>
      </c>
      <c r="BK126" s="184">
        <f>ROUND((ROUND(I126,2))*(ROUND(H126,2)),2)</f>
        <v>0</v>
      </c>
      <c r="BL126" s="17" t="s">
        <v>617</v>
      </c>
      <c r="BM126" s="183" t="s">
        <v>748</v>
      </c>
    </row>
    <row r="127" spans="1:65" s="2" customFormat="1">
      <c r="A127" s="34"/>
      <c r="B127" s="35"/>
      <c r="C127" s="36"/>
      <c r="D127" s="185" t="s">
        <v>154</v>
      </c>
      <c r="E127" s="36"/>
      <c r="F127" s="186" t="s">
        <v>749</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154</v>
      </c>
      <c r="AU127" s="17" t="s">
        <v>84</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2rSqLAfL3s8lNlbsSBGzbBdT442gw+6XCEkCriglpnDWi2i2h6G0q4W8urWZyj/ke+54+bWnRxdz0Rc6WEgFQ==" saltValue="arJHJMevxQvfLKM6dRm+jQ=="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8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90</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DP09 = EMP4 + EMP5</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750</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751</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ROUND((SUM(BE90:BE183)),  2)</f>
        <v>0</v>
      </c>
      <c r="G33" s="34"/>
      <c r="H33" s="34"/>
      <c r="I33" s="118">
        <v>0.21</v>
      </c>
      <c r="J33" s="117">
        <f>ROUND(((SUM(BE90:BE183))*I33),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ROUND((SUM(BF90:BF183)),  2)</f>
        <v>0</v>
      </c>
      <c r="G34" s="34"/>
      <c r="H34" s="34"/>
      <c r="I34" s="118">
        <v>0.15</v>
      </c>
      <c r="J34" s="117">
        <f>ROUND(((SUM(BF90:BF183))*I34),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ROUND((SUM(BG90:BG183)),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ROUND((SUM(BH90:BH183)),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ROUND((SUM(BI90:BI183)),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DP09 = EMP4 + EMP5</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DP09</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752</v>
      </c>
      <c r="E60" s="137"/>
      <c r="F60" s="137"/>
      <c r="G60" s="137"/>
      <c r="H60" s="137"/>
      <c r="I60" s="137"/>
      <c r="J60" s="138">
        <f>J91</f>
        <v>0</v>
      </c>
      <c r="K60" s="135"/>
      <c r="L60" s="139"/>
    </row>
    <row r="61" spans="1:47" s="9" customFormat="1" ht="24.95" customHeight="1">
      <c r="B61" s="134"/>
      <c r="C61" s="135"/>
      <c r="D61" s="136" t="s">
        <v>753</v>
      </c>
      <c r="E61" s="137"/>
      <c r="F61" s="137"/>
      <c r="G61" s="137"/>
      <c r="H61" s="137"/>
      <c r="I61" s="137"/>
      <c r="J61" s="138">
        <f>J104</f>
        <v>0</v>
      </c>
      <c r="K61" s="135"/>
      <c r="L61" s="139"/>
    </row>
    <row r="62" spans="1:47" s="9" customFormat="1" ht="24.95" customHeight="1">
      <c r="B62" s="134"/>
      <c r="C62" s="135"/>
      <c r="D62" s="136" t="s">
        <v>754</v>
      </c>
      <c r="E62" s="137"/>
      <c r="F62" s="137"/>
      <c r="G62" s="137"/>
      <c r="H62" s="137"/>
      <c r="I62" s="137"/>
      <c r="J62" s="138">
        <f>J109</f>
        <v>0</v>
      </c>
      <c r="K62" s="135"/>
      <c r="L62" s="139"/>
    </row>
    <row r="63" spans="1:47" s="9" customFormat="1" ht="24.95" customHeight="1">
      <c r="B63" s="134"/>
      <c r="C63" s="135"/>
      <c r="D63" s="136" t="s">
        <v>755</v>
      </c>
      <c r="E63" s="137"/>
      <c r="F63" s="137"/>
      <c r="G63" s="137"/>
      <c r="H63" s="137"/>
      <c r="I63" s="137"/>
      <c r="J63" s="138">
        <f>J112</f>
        <v>0</v>
      </c>
      <c r="K63" s="135"/>
      <c r="L63" s="139"/>
    </row>
    <row r="64" spans="1:47" s="9" customFormat="1" ht="24.95" customHeight="1">
      <c r="B64" s="134"/>
      <c r="C64" s="135"/>
      <c r="D64" s="136" t="s">
        <v>756</v>
      </c>
      <c r="E64" s="137"/>
      <c r="F64" s="137"/>
      <c r="G64" s="137"/>
      <c r="H64" s="137"/>
      <c r="I64" s="137"/>
      <c r="J64" s="138">
        <f>J117</f>
        <v>0</v>
      </c>
      <c r="K64" s="135"/>
      <c r="L64" s="139"/>
    </row>
    <row r="65" spans="1:31" s="9" customFormat="1" ht="24.95" customHeight="1">
      <c r="B65" s="134"/>
      <c r="C65" s="135"/>
      <c r="D65" s="136" t="s">
        <v>757</v>
      </c>
      <c r="E65" s="137"/>
      <c r="F65" s="137"/>
      <c r="G65" s="137"/>
      <c r="H65" s="137"/>
      <c r="I65" s="137"/>
      <c r="J65" s="138">
        <f>J127</f>
        <v>0</v>
      </c>
      <c r="K65" s="135"/>
      <c r="L65" s="139"/>
    </row>
    <row r="66" spans="1:31" s="9" customFormat="1" ht="24.95" customHeight="1">
      <c r="B66" s="134"/>
      <c r="C66" s="135"/>
      <c r="D66" s="136" t="s">
        <v>758</v>
      </c>
      <c r="E66" s="137"/>
      <c r="F66" s="137"/>
      <c r="G66" s="137"/>
      <c r="H66" s="137"/>
      <c r="I66" s="137"/>
      <c r="J66" s="138">
        <f>J131</f>
        <v>0</v>
      </c>
      <c r="K66" s="135"/>
      <c r="L66" s="139"/>
    </row>
    <row r="67" spans="1:31" s="9" customFormat="1" ht="24.95" customHeight="1">
      <c r="B67" s="134"/>
      <c r="C67" s="135"/>
      <c r="D67" s="136" t="s">
        <v>759</v>
      </c>
      <c r="E67" s="137"/>
      <c r="F67" s="137"/>
      <c r="G67" s="137"/>
      <c r="H67" s="137"/>
      <c r="I67" s="137"/>
      <c r="J67" s="138">
        <f>J148</f>
        <v>0</v>
      </c>
      <c r="K67" s="135"/>
      <c r="L67" s="139"/>
    </row>
    <row r="68" spans="1:31" s="9" customFormat="1" ht="24.95" customHeight="1">
      <c r="B68" s="134"/>
      <c r="C68" s="135"/>
      <c r="D68" s="136" t="s">
        <v>760</v>
      </c>
      <c r="E68" s="137"/>
      <c r="F68" s="137"/>
      <c r="G68" s="137"/>
      <c r="H68" s="137"/>
      <c r="I68" s="137"/>
      <c r="J68" s="138">
        <f>J161</f>
        <v>0</v>
      </c>
      <c r="K68" s="135"/>
      <c r="L68" s="139"/>
    </row>
    <row r="69" spans="1:31" s="9" customFormat="1" ht="24.95" customHeight="1">
      <c r="B69" s="134"/>
      <c r="C69" s="135"/>
      <c r="D69" s="136" t="s">
        <v>761</v>
      </c>
      <c r="E69" s="137"/>
      <c r="F69" s="137"/>
      <c r="G69" s="137"/>
      <c r="H69" s="137"/>
      <c r="I69" s="137"/>
      <c r="J69" s="138">
        <f>J167</f>
        <v>0</v>
      </c>
      <c r="K69" s="135"/>
      <c r="L69" s="139"/>
    </row>
    <row r="70" spans="1:31" s="9" customFormat="1" ht="24.95" customHeight="1">
      <c r="B70" s="134"/>
      <c r="C70" s="135"/>
      <c r="D70" s="136" t="s">
        <v>676</v>
      </c>
      <c r="E70" s="137"/>
      <c r="F70" s="137"/>
      <c r="G70" s="137"/>
      <c r="H70" s="137"/>
      <c r="I70" s="137"/>
      <c r="J70" s="138">
        <f>J181</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129</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79" t="str">
        <f>E7</f>
        <v>Dochlazení administrativních prostor ČNB - DP09 = EMP4 + EMP5</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101</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DP09</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20</v>
      </c>
      <c r="D84" s="36"/>
      <c r="E84" s="36"/>
      <c r="F84" s="27" t="str">
        <f>F12</f>
        <v>Česká národní banka, Na příkopě 864/28, 110 00 Pra</v>
      </c>
      <c r="G84" s="36"/>
      <c r="H84" s="36"/>
      <c r="I84" s="29" t="s">
        <v>22</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24</v>
      </c>
      <c r="D86" s="36"/>
      <c r="E86" s="36"/>
      <c r="F86" s="27" t="str">
        <f>E15</f>
        <v>ČESKÁ NÁRODNÍ BANKA</v>
      </c>
      <c r="G86" s="36"/>
      <c r="H86" s="36"/>
      <c r="I86" s="29" t="s">
        <v>32</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30</v>
      </c>
      <c r="D87" s="36"/>
      <c r="E87" s="36"/>
      <c r="F87" s="27" t="str">
        <f>IF(E18="","",E18)</f>
        <v>Vyplň údaj</v>
      </c>
      <c r="G87" s="36"/>
      <c r="H87" s="36"/>
      <c r="I87" s="29" t="s">
        <v>37</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130</v>
      </c>
      <c r="D89" s="149" t="s">
        <v>59</v>
      </c>
      <c r="E89" s="149" t="s">
        <v>55</v>
      </c>
      <c r="F89" s="149" t="s">
        <v>56</v>
      </c>
      <c r="G89" s="149" t="s">
        <v>131</v>
      </c>
      <c r="H89" s="149" t="s">
        <v>132</v>
      </c>
      <c r="I89" s="149" t="s">
        <v>133</v>
      </c>
      <c r="J89" s="149" t="s">
        <v>107</v>
      </c>
      <c r="K89" s="150" t="s">
        <v>134</v>
      </c>
      <c r="L89" s="151"/>
      <c r="M89" s="68" t="s">
        <v>18</v>
      </c>
      <c r="N89" s="69" t="s">
        <v>44</v>
      </c>
      <c r="O89" s="69" t="s">
        <v>135</v>
      </c>
      <c r="P89" s="69" t="s">
        <v>136</v>
      </c>
      <c r="Q89" s="69" t="s">
        <v>137</v>
      </c>
      <c r="R89" s="69" t="s">
        <v>138</v>
      </c>
      <c r="S89" s="69" t="s">
        <v>139</v>
      </c>
      <c r="T89" s="70" t="s">
        <v>140</v>
      </c>
      <c r="U89" s="146"/>
      <c r="V89" s="146"/>
      <c r="W89" s="146"/>
      <c r="X89" s="146"/>
      <c r="Y89" s="146"/>
      <c r="Z89" s="146"/>
      <c r="AA89" s="146"/>
      <c r="AB89" s="146"/>
      <c r="AC89" s="146"/>
      <c r="AD89" s="146"/>
      <c r="AE89" s="146"/>
    </row>
    <row r="90" spans="1:65" s="2" customFormat="1" ht="22.9" customHeight="1">
      <c r="A90" s="34"/>
      <c r="B90" s="35"/>
      <c r="C90" s="75" t="s">
        <v>141</v>
      </c>
      <c r="D90" s="36"/>
      <c r="E90" s="36"/>
      <c r="F90" s="36"/>
      <c r="G90" s="36"/>
      <c r="H90" s="36"/>
      <c r="I90" s="36"/>
      <c r="J90" s="152">
        <f>BK90</f>
        <v>0</v>
      </c>
      <c r="K90" s="36"/>
      <c r="L90" s="39"/>
      <c r="M90" s="71"/>
      <c r="N90" s="153"/>
      <c r="O90" s="72"/>
      <c r="P90" s="154">
        <f>P91+P104+P109+P112+P117+P127+P131+P148+P161+P167+P181</f>
        <v>0</v>
      </c>
      <c r="Q90" s="72"/>
      <c r="R90" s="154">
        <f>R91+R104+R109+R112+R117+R127+R131+R148+R161+R167+R181</f>
        <v>0</v>
      </c>
      <c r="S90" s="72"/>
      <c r="T90" s="155">
        <f>T91+T104+T109+T112+T117+T127+T131+T148+T161+T167+T181</f>
        <v>0</v>
      </c>
      <c r="U90" s="34"/>
      <c r="V90" s="34"/>
      <c r="W90" s="34"/>
      <c r="X90" s="34"/>
      <c r="Y90" s="34"/>
      <c r="Z90" s="34"/>
      <c r="AA90" s="34"/>
      <c r="AB90" s="34"/>
      <c r="AC90" s="34"/>
      <c r="AD90" s="34"/>
      <c r="AE90" s="34"/>
      <c r="AT90" s="17" t="s">
        <v>73</v>
      </c>
      <c r="AU90" s="17" t="s">
        <v>108</v>
      </c>
      <c r="BK90" s="156">
        <f>BK91+BK104+BK109+BK112+BK117+BK127+BK131+BK148+BK161+BK167+BK181</f>
        <v>0</v>
      </c>
    </row>
    <row r="91" spans="1:65" s="12" customFormat="1" ht="25.9" customHeight="1">
      <c r="B91" s="157"/>
      <c r="C91" s="158"/>
      <c r="D91" s="159" t="s">
        <v>73</v>
      </c>
      <c r="E91" s="160" t="s">
        <v>762</v>
      </c>
      <c r="F91" s="160" t="s">
        <v>763</v>
      </c>
      <c r="G91" s="158"/>
      <c r="H91" s="158"/>
      <c r="I91" s="161"/>
      <c r="J91" s="162">
        <f>BK91</f>
        <v>0</v>
      </c>
      <c r="K91" s="158"/>
      <c r="L91" s="163"/>
      <c r="M91" s="164"/>
      <c r="N91" s="165"/>
      <c r="O91" s="165"/>
      <c r="P91" s="166">
        <f>SUM(P92:P103)</f>
        <v>0</v>
      </c>
      <c r="Q91" s="165"/>
      <c r="R91" s="166">
        <f>SUM(R92:R103)</f>
        <v>0</v>
      </c>
      <c r="S91" s="165"/>
      <c r="T91" s="167">
        <f>SUM(T92:T103)</f>
        <v>0</v>
      </c>
      <c r="AR91" s="168" t="s">
        <v>82</v>
      </c>
      <c r="AT91" s="169" t="s">
        <v>73</v>
      </c>
      <c r="AU91" s="169" t="s">
        <v>74</v>
      </c>
      <c r="AY91" s="168" t="s">
        <v>144</v>
      </c>
      <c r="BK91" s="170">
        <f>SUM(BK92:BK103)</f>
        <v>0</v>
      </c>
    </row>
    <row r="92" spans="1:65" s="2" customFormat="1" ht="33" customHeight="1">
      <c r="A92" s="34"/>
      <c r="B92" s="35"/>
      <c r="C92" s="173" t="s">
        <v>82</v>
      </c>
      <c r="D92" s="173" t="s">
        <v>147</v>
      </c>
      <c r="E92" s="174" t="s">
        <v>764</v>
      </c>
      <c r="F92" s="175" t="s">
        <v>765</v>
      </c>
      <c r="G92" s="176" t="s">
        <v>766</v>
      </c>
      <c r="H92" s="177">
        <v>17</v>
      </c>
      <c r="I92" s="178"/>
      <c r="J92" s="177">
        <f>ROUND((ROUND(I92,2))*(ROUND(H92,2)),2)</f>
        <v>0</v>
      </c>
      <c r="K92" s="175" t="s">
        <v>248</v>
      </c>
      <c r="L92" s="39"/>
      <c r="M92" s="179" t="s">
        <v>18</v>
      </c>
      <c r="N92" s="180" t="s">
        <v>45</v>
      </c>
      <c r="O92" s="64"/>
      <c r="P92" s="181">
        <f>O92*H92</f>
        <v>0</v>
      </c>
      <c r="Q92" s="181">
        <v>0</v>
      </c>
      <c r="R92" s="181">
        <f>Q92*H92</f>
        <v>0</v>
      </c>
      <c r="S92" s="181">
        <v>0</v>
      </c>
      <c r="T92" s="182">
        <f>S92*H92</f>
        <v>0</v>
      </c>
      <c r="U92" s="34"/>
      <c r="V92" s="34"/>
      <c r="W92" s="34"/>
      <c r="X92" s="34"/>
      <c r="Y92" s="34"/>
      <c r="Z92" s="34"/>
      <c r="AA92" s="34"/>
      <c r="AB92" s="34"/>
      <c r="AC92" s="34"/>
      <c r="AD92" s="34"/>
      <c r="AE92" s="34"/>
      <c r="AR92" s="183" t="s">
        <v>152</v>
      </c>
      <c r="AT92" s="183" t="s">
        <v>147</v>
      </c>
      <c r="AU92" s="183" t="s">
        <v>82</v>
      </c>
      <c r="AY92" s="17" t="s">
        <v>144</v>
      </c>
      <c r="BE92" s="184">
        <f>IF(N92="základní",J92,0)</f>
        <v>0</v>
      </c>
      <c r="BF92" s="184">
        <f>IF(N92="snížená",J92,0)</f>
        <v>0</v>
      </c>
      <c r="BG92" s="184">
        <f>IF(N92="zákl. přenesená",J92,0)</f>
        <v>0</v>
      </c>
      <c r="BH92" s="184">
        <f>IF(N92="sníž. přenesená",J92,0)</f>
        <v>0</v>
      </c>
      <c r="BI92" s="184">
        <f>IF(N92="nulová",J92,0)</f>
        <v>0</v>
      </c>
      <c r="BJ92" s="17" t="s">
        <v>82</v>
      </c>
      <c r="BK92" s="184">
        <f>ROUND((ROUND(I92,2))*(ROUND(H92,2)),2)</f>
        <v>0</v>
      </c>
      <c r="BL92" s="17" t="s">
        <v>152</v>
      </c>
      <c r="BM92" s="183" t="s">
        <v>84</v>
      </c>
    </row>
    <row r="93" spans="1:65" s="2" customFormat="1" ht="87.75">
      <c r="A93" s="34"/>
      <c r="B93" s="35"/>
      <c r="C93" s="36"/>
      <c r="D93" s="192" t="s">
        <v>487</v>
      </c>
      <c r="E93" s="36"/>
      <c r="F93" s="233" t="s">
        <v>767</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487</v>
      </c>
      <c r="AU93" s="17" t="s">
        <v>82</v>
      </c>
    </row>
    <row r="94" spans="1:65" s="2" customFormat="1" ht="37.9" customHeight="1">
      <c r="A94" s="34"/>
      <c r="B94" s="35"/>
      <c r="C94" s="173" t="s">
        <v>84</v>
      </c>
      <c r="D94" s="173" t="s">
        <v>147</v>
      </c>
      <c r="E94" s="174" t="s">
        <v>768</v>
      </c>
      <c r="F94" s="175" t="s">
        <v>769</v>
      </c>
      <c r="G94" s="176" t="s">
        <v>766</v>
      </c>
      <c r="H94" s="177">
        <v>1</v>
      </c>
      <c r="I94" s="178"/>
      <c r="J94" s="177">
        <f>ROUND((ROUND(I94,2))*(ROUND(H94,2)),2)</f>
        <v>0</v>
      </c>
      <c r="K94" s="175" t="s">
        <v>248</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152</v>
      </c>
      <c r="AT94" s="183" t="s">
        <v>147</v>
      </c>
      <c r="AU94" s="183" t="s">
        <v>82</v>
      </c>
      <c r="AY94" s="17" t="s">
        <v>144</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152</v>
      </c>
      <c r="BM94" s="183" t="s">
        <v>152</v>
      </c>
    </row>
    <row r="95" spans="1:65" s="2" customFormat="1" ht="68.25">
      <c r="A95" s="34"/>
      <c r="B95" s="35"/>
      <c r="C95" s="36"/>
      <c r="D95" s="192" t="s">
        <v>487</v>
      </c>
      <c r="E95" s="36"/>
      <c r="F95" s="233" t="s">
        <v>770</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487</v>
      </c>
      <c r="AU95" s="17" t="s">
        <v>82</v>
      </c>
    </row>
    <row r="96" spans="1:65" s="2" customFormat="1" ht="37.9" customHeight="1">
      <c r="A96" s="34"/>
      <c r="B96" s="35"/>
      <c r="C96" s="173" t="s">
        <v>145</v>
      </c>
      <c r="D96" s="173" t="s">
        <v>147</v>
      </c>
      <c r="E96" s="174" t="s">
        <v>771</v>
      </c>
      <c r="F96" s="175" t="s">
        <v>772</v>
      </c>
      <c r="G96" s="176" t="s">
        <v>766</v>
      </c>
      <c r="H96" s="177">
        <v>6</v>
      </c>
      <c r="I96" s="178"/>
      <c r="J96" s="177">
        <f>ROUND((ROUND(I96,2))*(ROUND(H96,2)),2)</f>
        <v>0</v>
      </c>
      <c r="K96" s="175" t="s">
        <v>248</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152</v>
      </c>
      <c r="AT96" s="183" t="s">
        <v>147</v>
      </c>
      <c r="AU96" s="183" t="s">
        <v>82</v>
      </c>
      <c r="AY96" s="17" t="s">
        <v>144</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152</v>
      </c>
      <c r="BM96" s="183" t="s">
        <v>172</v>
      </c>
    </row>
    <row r="97" spans="1:65" s="2" customFormat="1" ht="68.25">
      <c r="A97" s="34"/>
      <c r="B97" s="35"/>
      <c r="C97" s="36"/>
      <c r="D97" s="192" t="s">
        <v>487</v>
      </c>
      <c r="E97" s="36"/>
      <c r="F97" s="233" t="s">
        <v>773</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487</v>
      </c>
      <c r="AU97" s="17" t="s">
        <v>82</v>
      </c>
    </row>
    <row r="98" spans="1:65" s="2" customFormat="1" ht="33" customHeight="1">
      <c r="A98" s="34"/>
      <c r="B98" s="35"/>
      <c r="C98" s="173" t="s">
        <v>152</v>
      </c>
      <c r="D98" s="173" t="s">
        <v>147</v>
      </c>
      <c r="E98" s="174" t="s">
        <v>774</v>
      </c>
      <c r="F98" s="175" t="s">
        <v>775</v>
      </c>
      <c r="G98" s="176" t="s">
        <v>766</v>
      </c>
      <c r="H98" s="177">
        <v>24</v>
      </c>
      <c r="I98" s="178"/>
      <c r="J98" s="177">
        <f>ROUND((ROUND(I98,2))*(ROUND(H98,2)),2)</f>
        <v>0</v>
      </c>
      <c r="K98" s="175" t="s">
        <v>248</v>
      </c>
      <c r="L98" s="39"/>
      <c r="M98" s="179" t="s">
        <v>18</v>
      </c>
      <c r="N98" s="180" t="s">
        <v>45</v>
      </c>
      <c r="O98" s="64"/>
      <c r="P98" s="181">
        <f>O98*H98</f>
        <v>0</v>
      </c>
      <c r="Q98" s="181">
        <v>0</v>
      </c>
      <c r="R98" s="181">
        <f>Q98*H98</f>
        <v>0</v>
      </c>
      <c r="S98" s="181">
        <v>0</v>
      </c>
      <c r="T98" s="182">
        <f>S98*H98</f>
        <v>0</v>
      </c>
      <c r="U98" s="34"/>
      <c r="V98" s="34"/>
      <c r="W98" s="34"/>
      <c r="X98" s="34"/>
      <c r="Y98" s="34"/>
      <c r="Z98" s="34"/>
      <c r="AA98" s="34"/>
      <c r="AB98" s="34"/>
      <c r="AC98" s="34"/>
      <c r="AD98" s="34"/>
      <c r="AE98" s="34"/>
      <c r="AR98" s="183" t="s">
        <v>152</v>
      </c>
      <c r="AT98" s="183" t="s">
        <v>147</v>
      </c>
      <c r="AU98" s="183" t="s">
        <v>82</v>
      </c>
      <c r="AY98" s="17" t="s">
        <v>144</v>
      </c>
      <c r="BE98" s="184">
        <f>IF(N98="základní",J98,0)</f>
        <v>0</v>
      </c>
      <c r="BF98" s="184">
        <f>IF(N98="snížená",J98,0)</f>
        <v>0</v>
      </c>
      <c r="BG98" s="184">
        <f>IF(N98="zákl. přenesená",J98,0)</f>
        <v>0</v>
      </c>
      <c r="BH98" s="184">
        <f>IF(N98="sníž. přenesená",J98,0)</f>
        <v>0</v>
      </c>
      <c r="BI98" s="184">
        <f>IF(N98="nulová",J98,0)</f>
        <v>0</v>
      </c>
      <c r="BJ98" s="17" t="s">
        <v>82</v>
      </c>
      <c r="BK98" s="184">
        <f>ROUND((ROUND(I98,2))*(ROUND(H98,2)),2)</f>
        <v>0</v>
      </c>
      <c r="BL98" s="17" t="s">
        <v>152</v>
      </c>
      <c r="BM98" s="183" t="s">
        <v>201</v>
      </c>
    </row>
    <row r="99" spans="1:65" s="2" customFormat="1" ht="19.5">
      <c r="A99" s="34"/>
      <c r="B99" s="35"/>
      <c r="C99" s="36"/>
      <c r="D99" s="192" t="s">
        <v>487</v>
      </c>
      <c r="E99" s="36"/>
      <c r="F99" s="233" t="s">
        <v>776</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487</v>
      </c>
      <c r="AU99" s="17" t="s">
        <v>82</v>
      </c>
    </row>
    <row r="100" spans="1:65" s="2" customFormat="1" ht="37.9" customHeight="1">
      <c r="A100" s="34"/>
      <c r="B100" s="35"/>
      <c r="C100" s="173" t="s">
        <v>182</v>
      </c>
      <c r="D100" s="173" t="s">
        <v>147</v>
      </c>
      <c r="E100" s="174" t="s">
        <v>777</v>
      </c>
      <c r="F100" s="175" t="s">
        <v>778</v>
      </c>
      <c r="G100" s="176" t="s">
        <v>766</v>
      </c>
      <c r="H100" s="177">
        <v>1</v>
      </c>
      <c r="I100" s="178"/>
      <c r="J100" s="177">
        <f>ROUND((ROUND(I100,2))*(ROUND(H100,2)),2)</f>
        <v>0</v>
      </c>
      <c r="K100" s="175" t="s">
        <v>248</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152</v>
      </c>
      <c r="AT100" s="183" t="s">
        <v>147</v>
      </c>
      <c r="AU100" s="183" t="s">
        <v>82</v>
      </c>
      <c r="AY100" s="17" t="s">
        <v>144</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152</v>
      </c>
      <c r="BM100" s="183" t="s">
        <v>213</v>
      </c>
    </row>
    <row r="101" spans="1:65" s="2" customFormat="1" ht="19.5">
      <c r="A101" s="34"/>
      <c r="B101" s="35"/>
      <c r="C101" s="36"/>
      <c r="D101" s="192" t="s">
        <v>487</v>
      </c>
      <c r="E101" s="36"/>
      <c r="F101" s="233" t="s">
        <v>776</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487</v>
      </c>
      <c r="AU101" s="17" t="s">
        <v>82</v>
      </c>
    </row>
    <row r="102" spans="1:65" s="2" customFormat="1" ht="16.5" customHeight="1">
      <c r="A102" s="34"/>
      <c r="B102" s="35"/>
      <c r="C102" s="173" t="s">
        <v>172</v>
      </c>
      <c r="D102" s="173" t="s">
        <v>147</v>
      </c>
      <c r="E102" s="174" t="s">
        <v>779</v>
      </c>
      <c r="F102" s="175" t="s">
        <v>780</v>
      </c>
      <c r="G102" s="176" t="s">
        <v>766</v>
      </c>
      <c r="H102" s="177">
        <v>1</v>
      </c>
      <c r="I102" s="178"/>
      <c r="J102" s="177">
        <f>ROUND((ROUND(I102,2))*(ROUND(H102,2)),2)</f>
        <v>0</v>
      </c>
      <c r="K102" s="175" t="s">
        <v>248</v>
      </c>
      <c r="L102" s="39"/>
      <c r="M102" s="179" t="s">
        <v>18</v>
      </c>
      <c r="N102" s="180" t="s">
        <v>45</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152</v>
      </c>
      <c r="AT102" s="183" t="s">
        <v>147</v>
      </c>
      <c r="AU102" s="183" t="s">
        <v>82</v>
      </c>
      <c r="AY102" s="17" t="s">
        <v>144</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152</v>
      </c>
      <c r="BM102" s="183" t="s">
        <v>230</v>
      </c>
    </row>
    <row r="103" spans="1:65" s="2" customFormat="1" ht="19.5">
      <c r="A103" s="34"/>
      <c r="B103" s="35"/>
      <c r="C103" s="36"/>
      <c r="D103" s="192" t="s">
        <v>487</v>
      </c>
      <c r="E103" s="36"/>
      <c r="F103" s="233" t="s">
        <v>776</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487</v>
      </c>
      <c r="AU103" s="17" t="s">
        <v>82</v>
      </c>
    </row>
    <row r="104" spans="1:65" s="12" customFormat="1" ht="25.9" customHeight="1">
      <c r="B104" s="157"/>
      <c r="C104" s="158"/>
      <c r="D104" s="159" t="s">
        <v>73</v>
      </c>
      <c r="E104" s="160" t="s">
        <v>781</v>
      </c>
      <c r="F104" s="160" t="s">
        <v>782</v>
      </c>
      <c r="G104" s="158"/>
      <c r="H104" s="158"/>
      <c r="I104" s="161"/>
      <c r="J104" s="162">
        <f>BK104</f>
        <v>0</v>
      </c>
      <c r="K104" s="158"/>
      <c r="L104" s="163"/>
      <c r="M104" s="164"/>
      <c r="N104" s="165"/>
      <c r="O104" s="165"/>
      <c r="P104" s="166">
        <f>SUM(P105:P108)</f>
        <v>0</v>
      </c>
      <c r="Q104" s="165"/>
      <c r="R104" s="166">
        <f>SUM(R105:R108)</f>
        <v>0</v>
      </c>
      <c r="S104" s="165"/>
      <c r="T104" s="167">
        <f>SUM(T105:T108)</f>
        <v>0</v>
      </c>
      <c r="AR104" s="168" t="s">
        <v>82</v>
      </c>
      <c r="AT104" s="169" t="s">
        <v>73</v>
      </c>
      <c r="AU104" s="169" t="s">
        <v>74</v>
      </c>
      <c r="AY104" s="168" t="s">
        <v>144</v>
      </c>
      <c r="BK104" s="170">
        <f>SUM(BK105:BK108)</f>
        <v>0</v>
      </c>
    </row>
    <row r="105" spans="1:65" s="2" customFormat="1" ht="24.2" customHeight="1">
      <c r="A105" s="34"/>
      <c r="B105" s="35"/>
      <c r="C105" s="173" t="s">
        <v>195</v>
      </c>
      <c r="D105" s="173" t="s">
        <v>147</v>
      </c>
      <c r="E105" s="174" t="s">
        <v>783</v>
      </c>
      <c r="F105" s="175" t="s">
        <v>784</v>
      </c>
      <c r="G105" s="176" t="s">
        <v>766</v>
      </c>
      <c r="H105" s="177">
        <v>24</v>
      </c>
      <c r="I105" s="178"/>
      <c r="J105" s="177">
        <f>ROUND((ROUND(I105,2))*(ROUND(H105,2)),2)</f>
        <v>0</v>
      </c>
      <c r="K105" s="175" t="s">
        <v>248</v>
      </c>
      <c r="L105" s="39"/>
      <c r="M105" s="179" t="s">
        <v>18</v>
      </c>
      <c r="N105" s="180" t="s">
        <v>45</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152</v>
      </c>
      <c r="AT105" s="183" t="s">
        <v>147</v>
      </c>
      <c r="AU105" s="183" t="s">
        <v>82</v>
      </c>
      <c r="AY105" s="17" t="s">
        <v>144</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152</v>
      </c>
      <c r="BM105" s="183" t="s">
        <v>244</v>
      </c>
    </row>
    <row r="106" spans="1:65" s="2" customFormat="1" ht="19.5">
      <c r="A106" s="34"/>
      <c r="B106" s="35"/>
      <c r="C106" s="36"/>
      <c r="D106" s="192" t="s">
        <v>487</v>
      </c>
      <c r="E106" s="36"/>
      <c r="F106" s="233" t="s">
        <v>785</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487</v>
      </c>
      <c r="AU106" s="17" t="s">
        <v>82</v>
      </c>
    </row>
    <row r="107" spans="1:65" s="2" customFormat="1" ht="33" customHeight="1">
      <c r="A107" s="34"/>
      <c r="B107" s="35"/>
      <c r="C107" s="173" t="s">
        <v>201</v>
      </c>
      <c r="D107" s="173" t="s">
        <v>147</v>
      </c>
      <c r="E107" s="174" t="s">
        <v>786</v>
      </c>
      <c r="F107" s="175" t="s">
        <v>787</v>
      </c>
      <c r="G107" s="176" t="s">
        <v>766</v>
      </c>
      <c r="H107" s="177">
        <v>17</v>
      </c>
      <c r="I107" s="178"/>
      <c r="J107" s="177">
        <f>ROUND((ROUND(I107,2))*(ROUND(H107,2)),2)</f>
        <v>0</v>
      </c>
      <c r="K107" s="175" t="s">
        <v>248</v>
      </c>
      <c r="L107" s="39"/>
      <c r="M107" s="179" t="s">
        <v>18</v>
      </c>
      <c r="N107" s="180" t="s">
        <v>45</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152</v>
      </c>
      <c r="AT107" s="183" t="s">
        <v>147</v>
      </c>
      <c r="AU107" s="183" t="s">
        <v>82</v>
      </c>
      <c r="AY107" s="17" t="s">
        <v>144</v>
      </c>
      <c r="BE107" s="184">
        <f>IF(N107="základní",J107,0)</f>
        <v>0</v>
      </c>
      <c r="BF107" s="184">
        <f>IF(N107="snížená",J107,0)</f>
        <v>0</v>
      </c>
      <c r="BG107" s="184">
        <f>IF(N107="zákl. přenesená",J107,0)</f>
        <v>0</v>
      </c>
      <c r="BH107" s="184">
        <f>IF(N107="sníž. přenesená",J107,0)</f>
        <v>0</v>
      </c>
      <c r="BI107" s="184">
        <f>IF(N107="nulová",J107,0)</f>
        <v>0</v>
      </c>
      <c r="BJ107" s="17" t="s">
        <v>82</v>
      </c>
      <c r="BK107" s="184">
        <f>ROUND((ROUND(I107,2))*(ROUND(H107,2)),2)</f>
        <v>0</v>
      </c>
      <c r="BL107" s="17" t="s">
        <v>152</v>
      </c>
      <c r="BM107" s="183" t="s">
        <v>252</v>
      </c>
    </row>
    <row r="108" spans="1:65" s="2" customFormat="1" ht="19.5">
      <c r="A108" s="34"/>
      <c r="B108" s="35"/>
      <c r="C108" s="36"/>
      <c r="D108" s="192" t="s">
        <v>487</v>
      </c>
      <c r="E108" s="36"/>
      <c r="F108" s="233" t="s">
        <v>788</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487</v>
      </c>
      <c r="AU108" s="17" t="s">
        <v>82</v>
      </c>
    </row>
    <row r="109" spans="1:65" s="12" customFormat="1" ht="25.9" customHeight="1">
      <c r="B109" s="157"/>
      <c r="C109" s="158"/>
      <c r="D109" s="159" t="s">
        <v>73</v>
      </c>
      <c r="E109" s="160" t="s">
        <v>789</v>
      </c>
      <c r="F109" s="160" t="s">
        <v>790</v>
      </c>
      <c r="G109" s="158"/>
      <c r="H109" s="158"/>
      <c r="I109" s="161"/>
      <c r="J109" s="162">
        <f>BK109</f>
        <v>0</v>
      </c>
      <c r="K109" s="158"/>
      <c r="L109" s="163"/>
      <c r="M109" s="164"/>
      <c r="N109" s="165"/>
      <c r="O109" s="165"/>
      <c r="P109" s="166">
        <f>SUM(P110:P111)</f>
        <v>0</v>
      </c>
      <c r="Q109" s="165"/>
      <c r="R109" s="166">
        <f>SUM(R110:R111)</f>
        <v>0</v>
      </c>
      <c r="S109" s="165"/>
      <c r="T109" s="167">
        <f>SUM(T110:T111)</f>
        <v>0</v>
      </c>
      <c r="AR109" s="168" t="s">
        <v>82</v>
      </c>
      <c r="AT109" s="169" t="s">
        <v>73</v>
      </c>
      <c r="AU109" s="169" t="s">
        <v>74</v>
      </c>
      <c r="AY109" s="168" t="s">
        <v>144</v>
      </c>
      <c r="BK109" s="170">
        <f>SUM(BK110:BK111)</f>
        <v>0</v>
      </c>
    </row>
    <row r="110" spans="1:65" s="2" customFormat="1" ht="33" customHeight="1">
      <c r="A110" s="34"/>
      <c r="B110" s="35"/>
      <c r="C110" s="173" t="s">
        <v>206</v>
      </c>
      <c r="D110" s="173" t="s">
        <v>147</v>
      </c>
      <c r="E110" s="174" t="s">
        <v>791</v>
      </c>
      <c r="F110" s="175" t="s">
        <v>792</v>
      </c>
      <c r="G110" s="176" t="s">
        <v>766</v>
      </c>
      <c r="H110" s="177">
        <v>41</v>
      </c>
      <c r="I110" s="178"/>
      <c r="J110" s="177">
        <f>ROUND((ROUND(I110,2))*(ROUND(H110,2)),2)</f>
        <v>0</v>
      </c>
      <c r="K110" s="175" t="s">
        <v>248</v>
      </c>
      <c r="L110" s="39"/>
      <c r="M110" s="179" t="s">
        <v>18</v>
      </c>
      <c r="N110" s="180" t="s">
        <v>45</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152</v>
      </c>
      <c r="AT110" s="183" t="s">
        <v>147</v>
      </c>
      <c r="AU110" s="183" t="s">
        <v>82</v>
      </c>
      <c r="AY110" s="17" t="s">
        <v>144</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152</v>
      </c>
      <c r="BM110" s="183" t="s">
        <v>260</v>
      </c>
    </row>
    <row r="111" spans="1:65" s="2" customFormat="1" ht="39">
      <c r="A111" s="34"/>
      <c r="B111" s="35"/>
      <c r="C111" s="36"/>
      <c r="D111" s="192" t="s">
        <v>487</v>
      </c>
      <c r="E111" s="36"/>
      <c r="F111" s="233" t="s">
        <v>793</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487</v>
      </c>
      <c r="AU111" s="17" t="s">
        <v>82</v>
      </c>
    </row>
    <row r="112" spans="1:65" s="12" customFormat="1" ht="25.9" customHeight="1">
      <c r="B112" s="157"/>
      <c r="C112" s="158"/>
      <c r="D112" s="159" t="s">
        <v>73</v>
      </c>
      <c r="E112" s="160" t="s">
        <v>794</v>
      </c>
      <c r="F112" s="160" t="s">
        <v>795</v>
      </c>
      <c r="G112" s="158"/>
      <c r="H112" s="158"/>
      <c r="I112" s="161"/>
      <c r="J112" s="162">
        <f>BK112</f>
        <v>0</v>
      </c>
      <c r="K112" s="158"/>
      <c r="L112" s="163"/>
      <c r="M112" s="164"/>
      <c r="N112" s="165"/>
      <c r="O112" s="165"/>
      <c r="P112" s="166">
        <f>SUM(P113:P116)</f>
        <v>0</v>
      </c>
      <c r="Q112" s="165"/>
      <c r="R112" s="166">
        <f>SUM(R113:R116)</f>
        <v>0</v>
      </c>
      <c r="S112" s="165"/>
      <c r="T112" s="167">
        <f>SUM(T113:T116)</f>
        <v>0</v>
      </c>
      <c r="AR112" s="168" t="s">
        <v>82</v>
      </c>
      <c r="AT112" s="169" t="s">
        <v>73</v>
      </c>
      <c r="AU112" s="169" t="s">
        <v>74</v>
      </c>
      <c r="AY112" s="168" t="s">
        <v>144</v>
      </c>
      <c r="BK112" s="170">
        <f>SUM(BK113:BK116)</f>
        <v>0</v>
      </c>
    </row>
    <row r="113" spans="1:65" s="2" customFormat="1" ht="16.5" customHeight="1">
      <c r="A113" s="34"/>
      <c r="B113" s="35"/>
      <c r="C113" s="173" t="s">
        <v>213</v>
      </c>
      <c r="D113" s="173" t="s">
        <v>147</v>
      </c>
      <c r="E113" s="174" t="s">
        <v>796</v>
      </c>
      <c r="F113" s="175" t="s">
        <v>797</v>
      </c>
      <c r="G113" s="176" t="s">
        <v>766</v>
      </c>
      <c r="H113" s="177">
        <v>34</v>
      </c>
      <c r="I113" s="178"/>
      <c r="J113" s="177">
        <f>ROUND((ROUND(I113,2))*(ROUND(H113,2)),2)</f>
        <v>0</v>
      </c>
      <c r="K113" s="175" t="s">
        <v>248</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152</v>
      </c>
      <c r="AT113" s="183" t="s">
        <v>147</v>
      </c>
      <c r="AU113" s="183" t="s">
        <v>82</v>
      </c>
      <c r="AY113" s="17" t="s">
        <v>144</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152</v>
      </c>
      <c r="BM113" s="183" t="s">
        <v>273</v>
      </c>
    </row>
    <row r="114" spans="1:65" s="2" customFormat="1" ht="19.5">
      <c r="A114" s="34"/>
      <c r="B114" s="35"/>
      <c r="C114" s="36"/>
      <c r="D114" s="192" t="s">
        <v>487</v>
      </c>
      <c r="E114" s="36"/>
      <c r="F114" s="233" t="s">
        <v>798</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487</v>
      </c>
      <c r="AU114" s="17" t="s">
        <v>82</v>
      </c>
    </row>
    <row r="115" spans="1:65" s="2" customFormat="1" ht="16.5" customHeight="1">
      <c r="A115" s="34"/>
      <c r="B115" s="35"/>
      <c r="C115" s="173" t="s">
        <v>219</v>
      </c>
      <c r="D115" s="173" t="s">
        <v>147</v>
      </c>
      <c r="E115" s="174" t="s">
        <v>799</v>
      </c>
      <c r="F115" s="175" t="s">
        <v>800</v>
      </c>
      <c r="G115" s="176" t="s">
        <v>766</v>
      </c>
      <c r="H115" s="177">
        <v>48</v>
      </c>
      <c r="I115" s="178"/>
      <c r="J115" s="177">
        <f>ROUND((ROUND(I115,2))*(ROUND(H115,2)),2)</f>
        <v>0</v>
      </c>
      <c r="K115" s="175" t="s">
        <v>248</v>
      </c>
      <c r="L115" s="39"/>
      <c r="M115" s="179" t="s">
        <v>18</v>
      </c>
      <c r="N115" s="180" t="s">
        <v>45</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152</v>
      </c>
      <c r="AT115" s="183" t="s">
        <v>147</v>
      </c>
      <c r="AU115" s="183" t="s">
        <v>82</v>
      </c>
      <c r="AY115" s="17" t="s">
        <v>144</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152</v>
      </c>
      <c r="BM115" s="183" t="s">
        <v>283</v>
      </c>
    </row>
    <row r="116" spans="1:65" s="2" customFormat="1" ht="19.5">
      <c r="A116" s="34"/>
      <c r="B116" s="35"/>
      <c r="C116" s="36"/>
      <c r="D116" s="192" t="s">
        <v>487</v>
      </c>
      <c r="E116" s="36"/>
      <c r="F116" s="233" t="s">
        <v>798</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487</v>
      </c>
      <c r="AU116" s="17" t="s">
        <v>82</v>
      </c>
    </row>
    <row r="117" spans="1:65" s="12" customFormat="1" ht="25.9" customHeight="1">
      <c r="B117" s="157"/>
      <c r="C117" s="158"/>
      <c r="D117" s="159" t="s">
        <v>73</v>
      </c>
      <c r="E117" s="160" t="s">
        <v>801</v>
      </c>
      <c r="F117" s="160" t="s">
        <v>802</v>
      </c>
      <c r="G117" s="158"/>
      <c r="H117" s="158"/>
      <c r="I117" s="161"/>
      <c r="J117" s="162">
        <f>BK117</f>
        <v>0</v>
      </c>
      <c r="K117" s="158"/>
      <c r="L117" s="163"/>
      <c r="M117" s="164"/>
      <c r="N117" s="165"/>
      <c r="O117" s="165"/>
      <c r="P117" s="166">
        <f>SUM(P118:P126)</f>
        <v>0</v>
      </c>
      <c r="Q117" s="165"/>
      <c r="R117" s="166">
        <f>SUM(R118:R126)</f>
        <v>0</v>
      </c>
      <c r="S117" s="165"/>
      <c r="T117" s="167">
        <f>SUM(T118:T126)</f>
        <v>0</v>
      </c>
      <c r="AR117" s="168" t="s">
        <v>82</v>
      </c>
      <c r="AT117" s="169" t="s">
        <v>73</v>
      </c>
      <c r="AU117" s="169" t="s">
        <v>74</v>
      </c>
      <c r="AY117" s="168" t="s">
        <v>144</v>
      </c>
      <c r="BK117" s="170">
        <f>SUM(BK118:BK126)</f>
        <v>0</v>
      </c>
    </row>
    <row r="118" spans="1:65" s="2" customFormat="1" ht="24.2" customHeight="1">
      <c r="A118" s="34"/>
      <c r="B118" s="35"/>
      <c r="C118" s="173" t="s">
        <v>230</v>
      </c>
      <c r="D118" s="173" t="s">
        <v>147</v>
      </c>
      <c r="E118" s="174" t="s">
        <v>803</v>
      </c>
      <c r="F118" s="175" t="s">
        <v>804</v>
      </c>
      <c r="G118" s="176" t="s">
        <v>766</v>
      </c>
      <c r="H118" s="177">
        <v>41</v>
      </c>
      <c r="I118" s="178"/>
      <c r="J118" s="177">
        <f>ROUND((ROUND(I118,2))*(ROUND(H118,2)),2)</f>
        <v>0</v>
      </c>
      <c r="K118" s="175" t="s">
        <v>248</v>
      </c>
      <c r="L118" s="39"/>
      <c r="M118" s="179" t="s">
        <v>18</v>
      </c>
      <c r="N118" s="180" t="s">
        <v>45</v>
      </c>
      <c r="O118" s="64"/>
      <c r="P118" s="181">
        <f>O118*H118</f>
        <v>0</v>
      </c>
      <c r="Q118" s="181">
        <v>0</v>
      </c>
      <c r="R118" s="181">
        <f>Q118*H118</f>
        <v>0</v>
      </c>
      <c r="S118" s="181">
        <v>0</v>
      </c>
      <c r="T118" s="182">
        <f>S118*H118</f>
        <v>0</v>
      </c>
      <c r="U118" s="34"/>
      <c r="V118" s="34"/>
      <c r="W118" s="34"/>
      <c r="X118" s="34"/>
      <c r="Y118" s="34"/>
      <c r="Z118" s="34"/>
      <c r="AA118" s="34"/>
      <c r="AB118" s="34"/>
      <c r="AC118" s="34"/>
      <c r="AD118" s="34"/>
      <c r="AE118" s="34"/>
      <c r="AR118" s="183" t="s">
        <v>152</v>
      </c>
      <c r="AT118" s="183" t="s">
        <v>147</v>
      </c>
      <c r="AU118" s="183" t="s">
        <v>82</v>
      </c>
      <c r="AY118" s="17" t="s">
        <v>144</v>
      </c>
      <c r="BE118" s="184">
        <f>IF(N118="základní",J118,0)</f>
        <v>0</v>
      </c>
      <c r="BF118" s="184">
        <f>IF(N118="snížená",J118,0)</f>
        <v>0</v>
      </c>
      <c r="BG118" s="184">
        <f>IF(N118="zákl. přenesená",J118,0)</f>
        <v>0</v>
      </c>
      <c r="BH118" s="184">
        <f>IF(N118="sníž. přenesená",J118,0)</f>
        <v>0</v>
      </c>
      <c r="BI118" s="184">
        <f>IF(N118="nulová",J118,0)</f>
        <v>0</v>
      </c>
      <c r="BJ118" s="17" t="s">
        <v>82</v>
      </c>
      <c r="BK118" s="184">
        <f>ROUND((ROUND(I118,2))*(ROUND(H118,2)),2)</f>
        <v>0</v>
      </c>
      <c r="BL118" s="17" t="s">
        <v>152</v>
      </c>
      <c r="BM118" s="183" t="s">
        <v>294</v>
      </c>
    </row>
    <row r="119" spans="1:65" s="2" customFormat="1" ht="19.5">
      <c r="A119" s="34"/>
      <c r="B119" s="35"/>
      <c r="C119" s="36"/>
      <c r="D119" s="192" t="s">
        <v>487</v>
      </c>
      <c r="E119" s="36"/>
      <c r="F119" s="233" t="s">
        <v>805</v>
      </c>
      <c r="G119" s="36"/>
      <c r="H119" s="36"/>
      <c r="I119" s="187"/>
      <c r="J119" s="36"/>
      <c r="K119" s="36"/>
      <c r="L119" s="39"/>
      <c r="M119" s="188"/>
      <c r="N119" s="189"/>
      <c r="O119" s="64"/>
      <c r="P119" s="64"/>
      <c r="Q119" s="64"/>
      <c r="R119" s="64"/>
      <c r="S119" s="64"/>
      <c r="T119" s="65"/>
      <c r="U119" s="34"/>
      <c r="V119" s="34"/>
      <c r="W119" s="34"/>
      <c r="X119" s="34"/>
      <c r="Y119" s="34"/>
      <c r="Z119" s="34"/>
      <c r="AA119" s="34"/>
      <c r="AB119" s="34"/>
      <c r="AC119" s="34"/>
      <c r="AD119" s="34"/>
      <c r="AE119" s="34"/>
      <c r="AT119" s="17" t="s">
        <v>487</v>
      </c>
      <c r="AU119" s="17" t="s">
        <v>82</v>
      </c>
    </row>
    <row r="120" spans="1:65" s="2" customFormat="1" ht="24.2" customHeight="1">
      <c r="A120" s="34"/>
      <c r="B120" s="35"/>
      <c r="C120" s="173" t="s">
        <v>238</v>
      </c>
      <c r="D120" s="173" t="s">
        <v>147</v>
      </c>
      <c r="E120" s="174" t="s">
        <v>806</v>
      </c>
      <c r="F120" s="175" t="s">
        <v>807</v>
      </c>
      <c r="G120" s="176" t="s">
        <v>766</v>
      </c>
      <c r="H120" s="177">
        <v>11</v>
      </c>
      <c r="I120" s="178"/>
      <c r="J120" s="177">
        <f>ROUND((ROUND(I120,2))*(ROUND(H120,2)),2)</f>
        <v>0</v>
      </c>
      <c r="K120" s="175" t="s">
        <v>248</v>
      </c>
      <c r="L120" s="39"/>
      <c r="M120" s="179" t="s">
        <v>18</v>
      </c>
      <c r="N120" s="180" t="s">
        <v>45</v>
      </c>
      <c r="O120" s="64"/>
      <c r="P120" s="181">
        <f>O120*H120</f>
        <v>0</v>
      </c>
      <c r="Q120" s="181">
        <v>0</v>
      </c>
      <c r="R120" s="181">
        <f>Q120*H120</f>
        <v>0</v>
      </c>
      <c r="S120" s="181">
        <v>0</v>
      </c>
      <c r="T120" s="182">
        <f>S120*H120</f>
        <v>0</v>
      </c>
      <c r="U120" s="34"/>
      <c r="V120" s="34"/>
      <c r="W120" s="34"/>
      <c r="X120" s="34"/>
      <c r="Y120" s="34"/>
      <c r="Z120" s="34"/>
      <c r="AA120" s="34"/>
      <c r="AB120" s="34"/>
      <c r="AC120" s="34"/>
      <c r="AD120" s="34"/>
      <c r="AE120" s="34"/>
      <c r="AR120" s="183" t="s">
        <v>152</v>
      </c>
      <c r="AT120" s="183" t="s">
        <v>147</v>
      </c>
      <c r="AU120" s="183" t="s">
        <v>82</v>
      </c>
      <c r="AY120" s="17" t="s">
        <v>144</v>
      </c>
      <c r="BE120" s="184">
        <f>IF(N120="základní",J120,0)</f>
        <v>0</v>
      </c>
      <c r="BF120" s="184">
        <f>IF(N120="snížená",J120,0)</f>
        <v>0</v>
      </c>
      <c r="BG120" s="184">
        <f>IF(N120="zákl. přenesená",J120,0)</f>
        <v>0</v>
      </c>
      <c r="BH120" s="184">
        <f>IF(N120="sníž. přenesená",J120,0)</f>
        <v>0</v>
      </c>
      <c r="BI120" s="184">
        <f>IF(N120="nulová",J120,0)</f>
        <v>0</v>
      </c>
      <c r="BJ120" s="17" t="s">
        <v>82</v>
      </c>
      <c r="BK120" s="184">
        <f>ROUND((ROUND(I120,2))*(ROUND(H120,2)),2)</f>
        <v>0</v>
      </c>
      <c r="BL120" s="17" t="s">
        <v>152</v>
      </c>
      <c r="BM120" s="183" t="s">
        <v>304</v>
      </c>
    </row>
    <row r="121" spans="1:65" s="2" customFormat="1" ht="19.5">
      <c r="A121" s="34"/>
      <c r="B121" s="35"/>
      <c r="C121" s="36"/>
      <c r="D121" s="192" t="s">
        <v>487</v>
      </c>
      <c r="E121" s="36"/>
      <c r="F121" s="233" t="s">
        <v>805</v>
      </c>
      <c r="G121" s="36"/>
      <c r="H121" s="36"/>
      <c r="I121" s="187"/>
      <c r="J121" s="36"/>
      <c r="K121" s="36"/>
      <c r="L121" s="39"/>
      <c r="M121" s="188"/>
      <c r="N121" s="189"/>
      <c r="O121" s="64"/>
      <c r="P121" s="64"/>
      <c r="Q121" s="64"/>
      <c r="R121" s="64"/>
      <c r="S121" s="64"/>
      <c r="T121" s="65"/>
      <c r="U121" s="34"/>
      <c r="V121" s="34"/>
      <c r="W121" s="34"/>
      <c r="X121" s="34"/>
      <c r="Y121" s="34"/>
      <c r="Z121" s="34"/>
      <c r="AA121" s="34"/>
      <c r="AB121" s="34"/>
      <c r="AC121" s="34"/>
      <c r="AD121" s="34"/>
      <c r="AE121" s="34"/>
      <c r="AT121" s="17" t="s">
        <v>487</v>
      </c>
      <c r="AU121" s="17" t="s">
        <v>82</v>
      </c>
    </row>
    <row r="122" spans="1:65" s="2" customFormat="1" ht="21.75" customHeight="1">
      <c r="A122" s="34"/>
      <c r="B122" s="35"/>
      <c r="C122" s="173" t="s">
        <v>244</v>
      </c>
      <c r="D122" s="173" t="s">
        <v>147</v>
      </c>
      <c r="E122" s="174" t="s">
        <v>808</v>
      </c>
      <c r="F122" s="175" t="s">
        <v>809</v>
      </c>
      <c r="G122" s="176" t="s">
        <v>766</v>
      </c>
      <c r="H122" s="177">
        <v>2</v>
      </c>
      <c r="I122" s="178"/>
      <c r="J122" s="177">
        <f>ROUND((ROUND(I122,2))*(ROUND(H122,2)),2)</f>
        <v>0</v>
      </c>
      <c r="K122" s="175" t="s">
        <v>248</v>
      </c>
      <c r="L122" s="39"/>
      <c r="M122" s="179" t="s">
        <v>18</v>
      </c>
      <c r="N122" s="180" t="s">
        <v>45</v>
      </c>
      <c r="O122" s="64"/>
      <c r="P122" s="181">
        <f>O122*H122</f>
        <v>0</v>
      </c>
      <c r="Q122" s="181">
        <v>0</v>
      </c>
      <c r="R122" s="181">
        <f>Q122*H122</f>
        <v>0</v>
      </c>
      <c r="S122" s="181">
        <v>0</v>
      </c>
      <c r="T122" s="182">
        <f>S122*H122</f>
        <v>0</v>
      </c>
      <c r="U122" s="34"/>
      <c r="V122" s="34"/>
      <c r="W122" s="34"/>
      <c r="X122" s="34"/>
      <c r="Y122" s="34"/>
      <c r="Z122" s="34"/>
      <c r="AA122" s="34"/>
      <c r="AB122" s="34"/>
      <c r="AC122" s="34"/>
      <c r="AD122" s="34"/>
      <c r="AE122" s="34"/>
      <c r="AR122" s="183" t="s">
        <v>152</v>
      </c>
      <c r="AT122" s="183" t="s">
        <v>147</v>
      </c>
      <c r="AU122" s="183" t="s">
        <v>82</v>
      </c>
      <c r="AY122" s="17" t="s">
        <v>144</v>
      </c>
      <c r="BE122" s="184">
        <f>IF(N122="základní",J122,0)</f>
        <v>0</v>
      </c>
      <c r="BF122" s="184">
        <f>IF(N122="snížená",J122,0)</f>
        <v>0</v>
      </c>
      <c r="BG122" s="184">
        <f>IF(N122="zákl. přenesená",J122,0)</f>
        <v>0</v>
      </c>
      <c r="BH122" s="184">
        <f>IF(N122="sníž. přenesená",J122,0)</f>
        <v>0</v>
      </c>
      <c r="BI122" s="184">
        <f>IF(N122="nulová",J122,0)</f>
        <v>0</v>
      </c>
      <c r="BJ122" s="17" t="s">
        <v>82</v>
      </c>
      <c r="BK122" s="184">
        <f>ROUND((ROUND(I122,2))*(ROUND(H122,2)),2)</f>
        <v>0</v>
      </c>
      <c r="BL122" s="17" t="s">
        <v>152</v>
      </c>
      <c r="BM122" s="183" t="s">
        <v>317</v>
      </c>
    </row>
    <row r="123" spans="1:65" s="2" customFormat="1" ht="19.5">
      <c r="A123" s="34"/>
      <c r="B123" s="35"/>
      <c r="C123" s="36"/>
      <c r="D123" s="192" t="s">
        <v>487</v>
      </c>
      <c r="E123" s="36"/>
      <c r="F123" s="233" t="s">
        <v>810</v>
      </c>
      <c r="G123" s="36"/>
      <c r="H123" s="36"/>
      <c r="I123" s="187"/>
      <c r="J123" s="36"/>
      <c r="K123" s="36"/>
      <c r="L123" s="39"/>
      <c r="M123" s="188"/>
      <c r="N123" s="189"/>
      <c r="O123" s="64"/>
      <c r="P123" s="64"/>
      <c r="Q123" s="64"/>
      <c r="R123" s="64"/>
      <c r="S123" s="64"/>
      <c r="T123" s="65"/>
      <c r="U123" s="34"/>
      <c r="V123" s="34"/>
      <c r="W123" s="34"/>
      <c r="X123" s="34"/>
      <c r="Y123" s="34"/>
      <c r="Z123" s="34"/>
      <c r="AA123" s="34"/>
      <c r="AB123" s="34"/>
      <c r="AC123" s="34"/>
      <c r="AD123" s="34"/>
      <c r="AE123" s="34"/>
      <c r="AT123" s="17" t="s">
        <v>487</v>
      </c>
      <c r="AU123" s="17" t="s">
        <v>82</v>
      </c>
    </row>
    <row r="124" spans="1:65" s="2" customFormat="1" ht="21.75" customHeight="1">
      <c r="A124" s="34"/>
      <c r="B124" s="35"/>
      <c r="C124" s="173" t="s">
        <v>8</v>
      </c>
      <c r="D124" s="173" t="s">
        <v>147</v>
      </c>
      <c r="E124" s="174" t="s">
        <v>811</v>
      </c>
      <c r="F124" s="175" t="s">
        <v>812</v>
      </c>
      <c r="G124" s="176" t="s">
        <v>766</v>
      </c>
      <c r="H124" s="177">
        <v>34</v>
      </c>
      <c r="I124" s="178"/>
      <c r="J124" s="177">
        <f>ROUND((ROUND(I124,2))*(ROUND(H124,2)),2)</f>
        <v>0</v>
      </c>
      <c r="K124" s="175" t="s">
        <v>248</v>
      </c>
      <c r="L124" s="39"/>
      <c r="M124" s="179" t="s">
        <v>18</v>
      </c>
      <c r="N124" s="180" t="s">
        <v>45</v>
      </c>
      <c r="O124" s="64"/>
      <c r="P124" s="181">
        <f>O124*H124</f>
        <v>0</v>
      </c>
      <c r="Q124" s="181">
        <v>0</v>
      </c>
      <c r="R124" s="181">
        <f>Q124*H124</f>
        <v>0</v>
      </c>
      <c r="S124" s="181">
        <v>0</v>
      </c>
      <c r="T124" s="182">
        <f>S124*H124</f>
        <v>0</v>
      </c>
      <c r="U124" s="34"/>
      <c r="V124" s="34"/>
      <c r="W124" s="34"/>
      <c r="X124" s="34"/>
      <c r="Y124" s="34"/>
      <c r="Z124" s="34"/>
      <c r="AA124" s="34"/>
      <c r="AB124" s="34"/>
      <c r="AC124" s="34"/>
      <c r="AD124" s="34"/>
      <c r="AE124" s="34"/>
      <c r="AR124" s="183" t="s">
        <v>152</v>
      </c>
      <c r="AT124" s="183" t="s">
        <v>147</v>
      </c>
      <c r="AU124" s="183" t="s">
        <v>82</v>
      </c>
      <c r="AY124" s="17" t="s">
        <v>144</v>
      </c>
      <c r="BE124" s="184">
        <f>IF(N124="základní",J124,0)</f>
        <v>0</v>
      </c>
      <c r="BF124" s="184">
        <f>IF(N124="snížená",J124,0)</f>
        <v>0</v>
      </c>
      <c r="BG124" s="184">
        <f>IF(N124="zákl. přenesená",J124,0)</f>
        <v>0</v>
      </c>
      <c r="BH124" s="184">
        <f>IF(N124="sníž. přenesená",J124,0)</f>
        <v>0</v>
      </c>
      <c r="BI124" s="184">
        <f>IF(N124="nulová",J124,0)</f>
        <v>0</v>
      </c>
      <c r="BJ124" s="17" t="s">
        <v>82</v>
      </c>
      <c r="BK124" s="184">
        <f>ROUND((ROUND(I124,2))*(ROUND(H124,2)),2)</f>
        <v>0</v>
      </c>
      <c r="BL124" s="17" t="s">
        <v>152</v>
      </c>
      <c r="BM124" s="183" t="s">
        <v>331</v>
      </c>
    </row>
    <row r="125" spans="1:65" s="2" customFormat="1" ht="19.5">
      <c r="A125" s="34"/>
      <c r="B125" s="35"/>
      <c r="C125" s="36"/>
      <c r="D125" s="192" t="s">
        <v>487</v>
      </c>
      <c r="E125" s="36"/>
      <c r="F125" s="233" t="s">
        <v>810</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487</v>
      </c>
      <c r="AU125" s="17" t="s">
        <v>82</v>
      </c>
    </row>
    <row r="126" spans="1:65" s="2" customFormat="1" ht="21.75" customHeight="1">
      <c r="A126" s="34"/>
      <c r="B126" s="35"/>
      <c r="C126" s="173" t="s">
        <v>252</v>
      </c>
      <c r="D126" s="173" t="s">
        <v>147</v>
      </c>
      <c r="E126" s="174" t="s">
        <v>813</v>
      </c>
      <c r="F126" s="175" t="s">
        <v>814</v>
      </c>
      <c r="G126" s="176" t="s">
        <v>766</v>
      </c>
      <c r="H126" s="177">
        <v>2</v>
      </c>
      <c r="I126" s="178"/>
      <c r="J126" s="177">
        <f>ROUND((ROUND(I126,2))*(ROUND(H126,2)),2)</f>
        <v>0</v>
      </c>
      <c r="K126" s="175" t="s">
        <v>248</v>
      </c>
      <c r="L126" s="39"/>
      <c r="M126" s="179" t="s">
        <v>18</v>
      </c>
      <c r="N126" s="180" t="s">
        <v>45</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152</v>
      </c>
      <c r="AT126" s="183" t="s">
        <v>147</v>
      </c>
      <c r="AU126" s="183" t="s">
        <v>82</v>
      </c>
      <c r="AY126" s="17" t="s">
        <v>144</v>
      </c>
      <c r="BE126" s="184">
        <f>IF(N126="základní",J126,0)</f>
        <v>0</v>
      </c>
      <c r="BF126" s="184">
        <f>IF(N126="snížená",J126,0)</f>
        <v>0</v>
      </c>
      <c r="BG126" s="184">
        <f>IF(N126="zákl. přenesená",J126,0)</f>
        <v>0</v>
      </c>
      <c r="BH126" s="184">
        <f>IF(N126="sníž. přenesená",J126,0)</f>
        <v>0</v>
      </c>
      <c r="BI126" s="184">
        <f>IF(N126="nulová",J126,0)</f>
        <v>0</v>
      </c>
      <c r="BJ126" s="17" t="s">
        <v>82</v>
      </c>
      <c r="BK126" s="184">
        <f>ROUND((ROUND(I126,2))*(ROUND(H126,2)),2)</f>
        <v>0</v>
      </c>
      <c r="BL126" s="17" t="s">
        <v>152</v>
      </c>
      <c r="BM126" s="183" t="s">
        <v>342</v>
      </c>
    </row>
    <row r="127" spans="1:65" s="12" customFormat="1" ht="25.9" customHeight="1">
      <c r="B127" s="157"/>
      <c r="C127" s="158"/>
      <c r="D127" s="159" t="s">
        <v>73</v>
      </c>
      <c r="E127" s="160" t="s">
        <v>815</v>
      </c>
      <c r="F127" s="160" t="s">
        <v>816</v>
      </c>
      <c r="G127" s="158"/>
      <c r="H127" s="158"/>
      <c r="I127" s="161"/>
      <c r="J127" s="162">
        <f>BK127</f>
        <v>0</v>
      </c>
      <c r="K127" s="158"/>
      <c r="L127" s="163"/>
      <c r="M127" s="164"/>
      <c r="N127" s="165"/>
      <c r="O127" s="165"/>
      <c r="P127" s="166">
        <f>SUM(P128:P130)</f>
        <v>0</v>
      </c>
      <c r="Q127" s="165"/>
      <c r="R127" s="166">
        <f>SUM(R128:R130)</f>
        <v>0</v>
      </c>
      <c r="S127" s="165"/>
      <c r="T127" s="167">
        <f>SUM(T128:T130)</f>
        <v>0</v>
      </c>
      <c r="AR127" s="168" t="s">
        <v>82</v>
      </c>
      <c r="AT127" s="169" t="s">
        <v>73</v>
      </c>
      <c r="AU127" s="169" t="s">
        <v>74</v>
      </c>
      <c r="AY127" s="168" t="s">
        <v>144</v>
      </c>
      <c r="BK127" s="170">
        <f>SUM(BK128:BK130)</f>
        <v>0</v>
      </c>
    </row>
    <row r="128" spans="1:65" s="2" customFormat="1" ht="37.9" customHeight="1">
      <c r="A128" s="34"/>
      <c r="B128" s="35"/>
      <c r="C128" s="173" t="s">
        <v>257</v>
      </c>
      <c r="D128" s="173" t="s">
        <v>147</v>
      </c>
      <c r="E128" s="174" t="s">
        <v>817</v>
      </c>
      <c r="F128" s="175" t="s">
        <v>818</v>
      </c>
      <c r="G128" s="176" t="s">
        <v>766</v>
      </c>
      <c r="H128" s="177">
        <v>17</v>
      </c>
      <c r="I128" s="178"/>
      <c r="J128" s="177">
        <f>ROUND((ROUND(I128,2))*(ROUND(H128,2)),2)</f>
        <v>0</v>
      </c>
      <c r="K128" s="175" t="s">
        <v>248</v>
      </c>
      <c r="L128" s="39"/>
      <c r="M128" s="179" t="s">
        <v>18</v>
      </c>
      <c r="N128" s="180" t="s">
        <v>45</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152</v>
      </c>
      <c r="AT128" s="183" t="s">
        <v>147</v>
      </c>
      <c r="AU128" s="183" t="s">
        <v>82</v>
      </c>
      <c r="AY128" s="17" t="s">
        <v>144</v>
      </c>
      <c r="BE128" s="184">
        <f>IF(N128="základní",J128,0)</f>
        <v>0</v>
      </c>
      <c r="BF128" s="184">
        <f>IF(N128="snížená",J128,0)</f>
        <v>0</v>
      </c>
      <c r="BG128" s="184">
        <f>IF(N128="zákl. přenesená",J128,0)</f>
        <v>0</v>
      </c>
      <c r="BH128" s="184">
        <f>IF(N128="sníž. přenesená",J128,0)</f>
        <v>0</v>
      </c>
      <c r="BI128" s="184">
        <f>IF(N128="nulová",J128,0)</f>
        <v>0</v>
      </c>
      <c r="BJ128" s="17" t="s">
        <v>82</v>
      </c>
      <c r="BK128" s="184">
        <f>ROUND((ROUND(I128,2))*(ROUND(H128,2)),2)</f>
        <v>0</v>
      </c>
      <c r="BL128" s="17" t="s">
        <v>152</v>
      </c>
      <c r="BM128" s="183" t="s">
        <v>354</v>
      </c>
    </row>
    <row r="129" spans="1:65" s="2" customFormat="1" ht="16.5" customHeight="1">
      <c r="A129" s="34"/>
      <c r="B129" s="35"/>
      <c r="C129" s="173" t="s">
        <v>260</v>
      </c>
      <c r="D129" s="173" t="s">
        <v>147</v>
      </c>
      <c r="E129" s="174" t="s">
        <v>819</v>
      </c>
      <c r="F129" s="175" t="s">
        <v>820</v>
      </c>
      <c r="G129" s="176" t="s">
        <v>766</v>
      </c>
      <c r="H129" s="177">
        <v>1</v>
      </c>
      <c r="I129" s="178"/>
      <c r="J129" s="177">
        <f>ROUND((ROUND(I129,2))*(ROUND(H129,2)),2)</f>
        <v>0</v>
      </c>
      <c r="K129" s="175" t="s">
        <v>248</v>
      </c>
      <c r="L129" s="39"/>
      <c r="M129" s="179" t="s">
        <v>18</v>
      </c>
      <c r="N129" s="180" t="s">
        <v>45</v>
      </c>
      <c r="O129" s="64"/>
      <c r="P129" s="181">
        <f>O129*H129</f>
        <v>0</v>
      </c>
      <c r="Q129" s="181">
        <v>0</v>
      </c>
      <c r="R129" s="181">
        <f>Q129*H129</f>
        <v>0</v>
      </c>
      <c r="S129" s="181">
        <v>0</v>
      </c>
      <c r="T129" s="182">
        <f>S129*H129</f>
        <v>0</v>
      </c>
      <c r="U129" s="34"/>
      <c r="V129" s="34"/>
      <c r="W129" s="34"/>
      <c r="X129" s="34"/>
      <c r="Y129" s="34"/>
      <c r="Z129" s="34"/>
      <c r="AA129" s="34"/>
      <c r="AB129" s="34"/>
      <c r="AC129" s="34"/>
      <c r="AD129" s="34"/>
      <c r="AE129" s="34"/>
      <c r="AR129" s="183" t="s">
        <v>152</v>
      </c>
      <c r="AT129" s="183" t="s">
        <v>147</v>
      </c>
      <c r="AU129" s="183" t="s">
        <v>82</v>
      </c>
      <c r="AY129" s="17" t="s">
        <v>144</v>
      </c>
      <c r="BE129" s="184">
        <f>IF(N129="základní",J129,0)</f>
        <v>0</v>
      </c>
      <c r="BF129" s="184">
        <f>IF(N129="snížená",J129,0)</f>
        <v>0</v>
      </c>
      <c r="BG129" s="184">
        <f>IF(N129="zákl. přenesená",J129,0)</f>
        <v>0</v>
      </c>
      <c r="BH129" s="184">
        <f>IF(N129="sníž. přenesená",J129,0)</f>
        <v>0</v>
      </c>
      <c r="BI129" s="184">
        <f>IF(N129="nulová",J129,0)</f>
        <v>0</v>
      </c>
      <c r="BJ129" s="17" t="s">
        <v>82</v>
      </c>
      <c r="BK129" s="184">
        <f>ROUND((ROUND(I129,2))*(ROUND(H129,2)),2)</f>
        <v>0</v>
      </c>
      <c r="BL129" s="17" t="s">
        <v>152</v>
      </c>
      <c r="BM129" s="183" t="s">
        <v>367</v>
      </c>
    </row>
    <row r="130" spans="1:65" s="2" customFormat="1" ht="29.25">
      <c r="A130" s="34"/>
      <c r="B130" s="35"/>
      <c r="C130" s="36"/>
      <c r="D130" s="192" t="s">
        <v>487</v>
      </c>
      <c r="E130" s="36"/>
      <c r="F130" s="233" t="s">
        <v>821</v>
      </c>
      <c r="G130" s="36"/>
      <c r="H130" s="36"/>
      <c r="I130" s="187"/>
      <c r="J130" s="36"/>
      <c r="K130" s="36"/>
      <c r="L130" s="39"/>
      <c r="M130" s="188"/>
      <c r="N130" s="189"/>
      <c r="O130" s="64"/>
      <c r="P130" s="64"/>
      <c r="Q130" s="64"/>
      <c r="R130" s="64"/>
      <c r="S130" s="64"/>
      <c r="T130" s="65"/>
      <c r="U130" s="34"/>
      <c r="V130" s="34"/>
      <c r="W130" s="34"/>
      <c r="X130" s="34"/>
      <c r="Y130" s="34"/>
      <c r="Z130" s="34"/>
      <c r="AA130" s="34"/>
      <c r="AB130" s="34"/>
      <c r="AC130" s="34"/>
      <c r="AD130" s="34"/>
      <c r="AE130" s="34"/>
      <c r="AT130" s="17" t="s">
        <v>487</v>
      </c>
      <c r="AU130" s="17" t="s">
        <v>82</v>
      </c>
    </row>
    <row r="131" spans="1:65" s="12" customFormat="1" ht="25.9" customHeight="1">
      <c r="B131" s="157"/>
      <c r="C131" s="158"/>
      <c r="D131" s="159" t="s">
        <v>73</v>
      </c>
      <c r="E131" s="160" t="s">
        <v>822</v>
      </c>
      <c r="F131" s="160" t="s">
        <v>823</v>
      </c>
      <c r="G131" s="158"/>
      <c r="H131" s="158"/>
      <c r="I131" s="161"/>
      <c r="J131" s="162">
        <f>BK131</f>
        <v>0</v>
      </c>
      <c r="K131" s="158"/>
      <c r="L131" s="163"/>
      <c r="M131" s="164"/>
      <c r="N131" s="165"/>
      <c r="O131" s="165"/>
      <c r="P131" s="166">
        <f>SUM(P132:P147)</f>
        <v>0</v>
      </c>
      <c r="Q131" s="165"/>
      <c r="R131" s="166">
        <f>SUM(R132:R147)</f>
        <v>0</v>
      </c>
      <c r="S131" s="165"/>
      <c r="T131" s="167">
        <f>SUM(T132:T147)</f>
        <v>0</v>
      </c>
      <c r="AR131" s="168" t="s">
        <v>82</v>
      </c>
      <c r="AT131" s="169" t="s">
        <v>73</v>
      </c>
      <c r="AU131" s="169" t="s">
        <v>74</v>
      </c>
      <c r="AY131" s="168" t="s">
        <v>144</v>
      </c>
      <c r="BK131" s="170">
        <f>SUM(BK132:BK147)</f>
        <v>0</v>
      </c>
    </row>
    <row r="132" spans="1:65" s="2" customFormat="1" ht="33" customHeight="1">
      <c r="A132" s="34"/>
      <c r="B132" s="35"/>
      <c r="C132" s="173" t="s">
        <v>265</v>
      </c>
      <c r="D132" s="173" t="s">
        <v>147</v>
      </c>
      <c r="E132" s="174" t="s">
        <v>824</v>
      </c>
      <c r="F132" s="175" t="s">
        <v>825</v>
      </c>
      <c r="G132" s="176" t="s">
        <v>826</v>
      </c>
      <c r="H132" s="177">
        <v>2</v>
      </c>
      <c r="I132" s="178"/>
      <c r="J132" s="177">
        <f>ROUND((ROUND(I132,2))*(ROUND(H132,2)),2)</f>
        <v>0</v>
      </c>
      <c r="K132" s="175" t="s">
        <v>248</v>
      </c>
      <c r="L132" s="39"/>
      <c r="M132" s="179" t="s">
        <v>18</v>
      </c>
      <c r="N132" s="180" t="s">
        <v>45</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152</v>
      </c>
      <c r="AT132" s="183" t="s">
        <v>147</v>
      </c>
      <c r="AU132" s="183" t="s">
        <v>82</v>
      </c>
      <c r="AY132" s="17" t="s">
        <v>144</v>
      </c>
      <c r="BE132" s="184">
        <f>IF(N132="základní",J132,0)</f>
        <v>0</v>
      </c>
      <c r="BF132" s="184">
        <f>IF(N132="snížená",J132,0)</f>
        <v>0</v>
      </c>
      <c r="BG132" s="184">
        <f>IF(N132="zákl. přenesená",J132,0)</f>
        <v>0</v>
      </c>
      <c r="BH132" s="184">
        <f>IF(N132="sníž. přenesená",J132,0)</f>
        <v>0</v>
      </c>
      <c r="BI132" s="184">
        <f>IF(N132="nulová",J132,0)</f>
        <v>0</v>
      </c>
      <c r="BJ132" s="17" t="s">
        <v>82</v>
      </c>
      <c r="BK132" s="184">
        <f>ROUND((ROUND(I132,2))*(ROUND(H132,2)),2)</f>
        <v>0</v>
      </c>
      <c r="BL132" s="17" t="s">
        <v>152</v>
      </c>
      <c r="BM132" s="183" t="s">
        <v>377</v>
      </c>
    </row>
    <row r="133" spans="1:65" s="2" customFormat="1" ht="29.25">
      <c r="A133" s="34"/>
      <c r="B133" s="35"/>
      <c r="C133" s="36"/>
      <c r="D133" s="192" t="s">
        <v>487</v>
      </c>
      <c r="E133" s="36"/>
      <c r="F133" s="233" t="s">
        <v>827</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487</v>
      </c>
      <c r="AU133" s="17" t="s">
        <v>82</v>
      </c>
    </row>
    <row r="134" spans="1:65" s="2" customFormat="1" ht="33" customHeight="1">
      <c r="A134" s="34"/>
      <c r="B134" s="35"/>
      <c r="C134" s="173" t="s">
        <v>273</v>
      </c>
      <c r="D134" s="173" t="s">
        <v>147</v>
      </c>
      <c r="E134" s="174" t="s">
        <v>828</v>
      </c>
      <c r="F134" s="175" t="s">
        <v>829</v>
      </c>
      <c r="G134" s="176" t="s">
        <v>826</v>
      </c>
      <c r="H134" s="177">
        <v>86</v>
      </c>
      <c r="I134" s="178"/>
      <c r="J134" s="177">
        <f>ROUND((ROUND(I134,2))*(ROUND(H134,2)),2)</f>
        <v>0</v>
      </c>
      <c r="K134" s="175" t="s">
        <v>248</v>
      </c>
      <c r="L134" s="39"/>
      <c r="M134" s="179" t="s">
        <v>18</v>
      </c>
      <c r="N134" s="180" t="s">
        <v>45</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152</v>
      </c>
      <c r="AT134" s="183" t="s">
        <v>147</v>
      </c>
      <c r="AU134" s="183" t="s">
        <v>82</v>
      </c>
      <c r="AY134" s="17" t="s">
        <v>144</v>
      </c>
      <c r="BE134" s="184">
        <f>IF(N134="základní",J134,0)</f>
        <v>0</v>
      </c>
      <c r="BF134" s="184">
        <f>IF(N134="snížená",J134,0)</f>
        <v>0</v>
      </c>
      <c r="BG134" s="184">
        <f>IF(N134="zákl. přenesená",J134,0)</f>
        <v>0</v>
      </c>
      <c r="BH134" s="184">
        <f>IF(N134="sníž. přenesená",J134,0)</f>
        <v>0</v>
      </c>
      <c r="BI134" s="184">
        <f>IF(N134="nulová",J134,0)</f>
        <v>0</v>
      </c>
      <c r="BJ134" s="17" t="s">
        <v>82</v>
      </c>
      <c r="BK134" s="184">
        <f>ROUND((ROUND(I134,2))*(ROUND(H134,2)),2)</f>
        <v>0</v>
      </c>
      <c r="BL134" s="17" t="s">
        <v>152</v>
      </c>
      <c r="BM134" s="183" t="s">
        <v>388</v>
      </c>
    </row>
    <row r="135" spans="1:65" s="2" customFormat="1" ht="29.25">
      <c r="A135" s="34"/>
      <c r="B135" s="35"/>
      <c r="C135" s="36"/>
      <c r="D135" s="192" t="s">
        <v>487</v>
      </c>
      <c r="E135" s="36"/>
      <c r="F135" s="233" t="s">
        <v>827</v>
      </c>
      <c r="G135" s="36"/>
      <c r="H135" s="36"/>
      <c r="I135" s="187"/>
      <c r="J135" s="36"/>
      <c r="K135" s="36"/>
      <c r="L135" s="39"/>
      <c r="M135" s="188"/>
      <c r="N135" s="189"/>
      <c r="O135" s="64"/>
      <c r="P135" s="64"/>
      <c r="Q135" s="64"/>
      <c r="R135" s="64"/>
      <c r="S135" s="64"/>
      <c r="T135" s="65"/>
      <c r="U135" s="34"/>
      <c r="V135" s="34"/>
      <c r="W135" s="34"/>
      <c r="X135" s="34"/>
      <c r="Y135" s="34"/>
      <c r="Z135" s="34"/>
      <c r="AA135" s="34"/>
      <c r="AB135" s="34"/>
      <c r="AC135" s="34"/>
      <c r="AD135" s="34"/>
      <c r="AE135" s="34"/>
      <c r="AT135" s="17" t="s">
        <v>487</v>
      </c>
      <c r="AU135" s="17" t="s">
        <v>82</v>
      </c>
    </row>
    <row r="136" spans="1:65" s="2" customFormat="1" ht="33" customHeight="1">
      <c r="A136" s="34"/>
      <c r="B136" s="35"/>
      <c r="C136" s="173" t="s">
        <v>7</v>
      </c>
      <c r="D136" s="173" t="s">
        <v>147</v>
      </c>
      <c r="E136" s="174" t="s">
        <v>830</v>
      </c>
      <c r="F136" s="175" t="s">
        <v>831</v>
      </c>
      <c r="G136" s="176" t="s">
        <v>826</v>
      </c>
      <c r="H136" s="177">
        <v>24</v>
      </c>
      <c r="I136" s="178"/>
      <c r="J136" s="177">
        <f>ROUND((ROUND(I136,2))*(ROUND(H136,2)),2)</f>
        <v>0</v>
      </c>
      <c r="K136" s="175" t="s">
        <v>248</v>
      </c>
      <c r="L136" s="39"/>
      <c r="M136" s="179" t="s">
        <v>18</v>
      </c>
      <c r="N136" s="180" t="s">
        <v>45</v>
      </c>
      <c r="O136" s="64"/>
      <c r="P136" s="181">
        <f>O136*H136</f>
        <v>0</v>
      </c>
      <c r="Q136" s="181">
        <v>0</v>
      </c>
      <c r="R136" s="181">
        <f>Q136*H136</f>
        <v>0</v>
      </c>
      <c r="S136" s="181">
        <v>0</v>
      </c>
      <c r="T136" s="182">
        <f>S136*H136</f>
        <v>0</v>
      </c>
      <c r="U136" s="34"/>
      <c r="V136" s="34"/>
      <c r="W136" s="34"/>
      <c r="X136" s="34"/>
      <c r="Y136" s="34"/>
      <c r="Z136" s="34"/>
      <c r="AA136" s="34"/>
      <c r="AB136" s="34"/>
      <c r="AC136" s="34"/>
      <c r="AD136" s="34"/>
      <c r="AE136" s="34"/>
      <c r="AR136" s="183" t="s">
        <v>152</v>
      </c>
      <c r="AT136" s="183" t="s">
        <v>147</v>
      </c>
      <c r="AU136" s="183" t="s">
        <v>82</v>
      </c>
      <c r="AY136" s="17" t="s">
        <v>144</v>
      </c>
      <c r="BE136" s="184">
        <f>IF(N136="základní",J136,0)</f>
        <v>0</v>
      </c>
      <c r="BF136" s="184">
        <f>IF(N136="snížená",J136,0)</f>
        <v>0</v>
      </c>
      <c r="BG136" s="184">
        <f>IF(N136="zákl. přenesená",J136,0)</f>
        <v>0</v>
      </c>
      <c r="BH136" s="184">
        <f>IF(N136="sníž. přenesená",J136,0)</f>
        <v>0</v>
      </c>
      <c r="BI136" s="184">
        <f>IF(N136="nulová",J136,0)</f>
        <v>0</v>
      </c>
      <c r="BJ136" s="17" t="s">
        <v>82</v>
      </c>
      <c r="BK136" s="184">
        <f>ROUND((ROUND(I136,2))*(ROUND(H136,2)),2)</f>
        <v>0</v>
      </c>
      <c r="BL136" s="17" t="s">
        <v>152</v>
      </c>
      <c r="BM136" s="183" t="s">
        <v>400</v>
      </c>
    </row>
    <row r="137" spans="1:65" s="2" customFormat="1" ht="29.25">
      <c r="A137" s="34"/>
      <c r="B137" s="35"/>
      <c r="C137" s="36"/>
      <c r="D137" s="192" t="s">
        <v>487</v>
      </c>
      <c r="E137" s="36"/>
      <c r="F137" s="233" t="s">
        <v>827</v>
      </c>
      <c r="G137" s="36"/>
      <c r="H137" s="36"/>
      <c r="I137" s="187"/>
      <c r="J137" s="36"/>
      <c r="K137" s="36"/>
      <c r="L137" s="39"/>
      <c r="M137" s="188"/>
      <c r="N137" s="189"/>
      <c r="O137" s="64"/>
      <c r="P137" s="64"/>
      <c r="Q137" s="64"/>
      <c r="R137" s="64"/>
      <c r="S137" s="64"/>
      <c r="T137" s="65"/>
      <c r="U137" s="34"/>
      <c r="V137" s="34"/>
      <c r="W137" s="34"/>
      <c r="X137" s="34"/>
      <c r="Y137" s="34"/>
      <c r="Z137" s="34"/>
      <c r="AA137" s="34"/>
      <c r="AB137" s="34"/>
      <c r="AC137" s="34"/>
      <c r="AD137" s="34"/>
      <c r="AE137" s="34"/>
      <c r="AT137" s="17" t="s">
        <v>487</v>
      </c>
      <c r="AU137" s="17" t="s">
        <v>82</v>
      </c>
    </row>
    <row r="138" spans="1:65" s="2" customFormat="1" ht="33" customHeight="1">
      <c r="A138" s="34"/>
      <c r="B138" s="35"/>
      <c r="C138" s="173" t="s">
        <v>283</v>
      </c>
      <c r="D138" s="173" t="s">
        <v>147</v>
      </c>
      <c r="E138" s="174" t="s">
        <v>832</v>
      </c>
      <c r="F138" s="175" t="s">
        <v>833</v>
      </c>
      <c r="G138" s="176" t="s">
        <v>826</v>
      </c>
      <c r="H138" s="177">
        <v>54</v>
      </c>
      <c r="I138" s="178"/>
      <c r="J138" s="177">
        <f>ROUND((ROUND(I138,2))*(ROUND(H138,2)),2)</f>
        <v>0</v>
      </c>
      <c r="K138" s="175" t="s">
        <v>248</v>
      </c>
      <c r="L138" s="39"/>
      <c r="M138" s="179" t="s">
        <v>18</v>
      </c>
      <c r="N138" s="180" t="s">
        <v>45</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152</v>
      </c>
      <c r="AT138" s="183" t="s">
        <v>147</v>
      </c>
      <c r="AU138" s="183" t="s">
        <v>82</v>
      </c>
      <c r="AY138" s="17" t="s">
        <v>144</v>
      </c>
      <c r="BE138" s="184">
        <f>IF(N138="základní",J138,0)</f>
        <v>0</v>
      </c>
      <c r="BF138" s="184">
        <f>IF(N138="snížená",J138,0)</f>
        <v>0</v>
      </c>
      <c r="BG138" s="184">
        <f>IF(N138="zákl. přenesená",J138,0)</f>
        <v>0</v>
      </c>
      <c r="BH138" s="184">
        <f>IF(N138="sníž. přenesená",J138,0)</f>
        <v>0</v>
      </c>
      <c r="BI138" s="184">
        <f>IF(N138="nulová",J138,0)</f>
        <v>0</v>
      </c>
      <c r="BJ138" s="17" t="s">
        <v>82</v>
      </c>
      <c r="BK138" s="184">
        <f>ROUND((ROUND(I138,2))*(ROUND(H138,2)),2)</f>
        <v>0</v>
      </c>
      <c r="BL138" s="17" t="s">
        <v>152</v>
      </c>
      <c r="BM138" s="183" t="s">
        <v>412</v>
      </c>
    </row>
    <row r="139" spans="1:65" s="2" customFormat="1" ht="29.25">
      <c r="A139" s="34"/>
      <c r="B139" s="35"/>
      <c r="C139" s="36"/>
      <c r="D139" s="192" t="s">
        <v>487</v>
      </c>
      <c r="E139" s="36"/>
      <c r="F139" s="233" t="s">
        <v>827</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487</v>
      </c>
      <c r="AU139" s="17" t="s">
        <v>82</v>
      </c>
    </row>
    <row r="140" spans="1:65" s="2" customFormat="1" ht="33" customHeight="1">
      <c r="A140" s="34"/>
      <c r="B140" s="35"/>
      <c r="C140" s="173" t="s">
        <v>289</v>
      </c>
      <c r="D140" s="173" t="s">
        <v>147</v>
      </c>
      <c r="E140" s="174" t="s">
        <v>834</v>
      </c>
      <c r="F140" s="175" t="s">
        <v>835</v>
      </c>
      <c r="G140" s="176" t="s">
        <v>826</v>
      </c>
      <c r="H140" s="177">
        <v>49</v>
      </c>
      <c r="I140" s="178"/>
      <c r="J140" s="177">
        <f>ROUND((ROUND(I140,2))*(ROUND(H140,2)),2)</f>
        <v>0</v>
      </c>
      <c r="K140" s="175" t="s">
        <v>248</v>
      </c>
      <c r="L140" s="39"/>
      <c r="M140" s="179" t="s">
        <v>18</v>
      </c>
      <c r="N140" s="180" t="s">
        <v>45</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152</v>
      </c>
      <c r="AT140" s="183" t="s">
        <v>147</v>
      </c>
      <c r="AU140" s="183" t="s">
        <v>82</v>
      </c>
      <c r="AY140" s="17" t="s">
        <v>144</v>
      </c>
      <c r="BE140" s="184">
        <f>IF(N140="základní",J140,0)</f>
        <v>0</v>
      </c>
      <c r="BF140" s="184">
        <f>IF(N140="snížená",J140,0)</f>
        <v>0</v>
      </c>
      <c r="BG140" s="184">
        <f>IF(N140="zákl. přenesená",J140,0)</f>
        <v>0</v>
      </c>
      <c r="BH140" s="184">
        <f>IF(N140="sníž. přenesená",J140,0)</f>
        <v>0</v>
      </c>
      <c r="BI140" s="184">
        <f>IF(N140="nulová",J140,0)</f>
        <v>0</v>
      </c>
      <c r="BJ140" s="17" t="s">
        <v>82</v>
      </c>
      <c r="BK140" s="184">
        <f>ROUND((ROUND(I140,2))*(ROUND(H140,2)),2)</f>
        <v>0</v>
      </c>
      <c r="BL140" s="17" t="s">
        <v>152</v>
      </c>
      <c r="BM140" s="183" t="s">
        <v>424</v>
      </c>
    </row>
    <row r="141" spans="1:65" s="2" customFormat="1" ht="29.25">
      <c r="A141" s="34"/>
      <c r="B141" s="35"/>
      <c r="C141" s="36"/>
      <c r="D141" s="192" t="s">
        <v>487</v>
      </c>
      <c r="E141" s="36"/>
      <c r="F141" s="233" t="s">
        <v>827</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487</v>
      </c>
      <c r="AU141" s="17" t="s">
        <v>82</v>
      </c>
    </row>
    <row r="142" spans="1:65" s="2" customFormat="1" ht="33" customHeight="1">
      <c r="A142" s="34"/>
      <c r="B142" s="35"/>
      <c r="C142" s="173" t="s">
        <v>294</v>
      </c>
      <c r="D142" s="173" t="s">
        <v>147</v>
      </c>
      <c r="E142" s="174" t="s">
        <v>836</v>
      </c>
      <c r="F142" s="175" t="s">
        <v>837</v>
      </c>
      <c r="G142" s="176" t="s">
        <v>826</v>
      </c>
      <c r="H142" s="177">
        <v>27</v>
      </c>
      <c r="I142" s="178"/>
      <c r="J142" s="177">
        <f>ROUND((ROUND(I142,2))*(ROUND(H142,2)),2)</f>
        <v>0</v>
      </c>
      <c r="K142" s="175" t="s">
        <v>248</v>
      </c>
      <c r="L142" s="39"/>
      <c r="M142" s="179" t="s">
        <v>18</v>
      </c>
      <c r="N142" s="180" t="s">
        <v>45</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152</v>
      </c>
      <c r="AT142" s="183" t="s">
        <v>147</v>
      </c>
      <c r="AU142" s="183" t="s">
        <v>82</v>
      </c>
      <c r="AY142" s="17" t="s">
        <v>144</v>
      </c>
      <c r="BE142" s="184">
        <f>IF(N142="základní",J142,0)</f>
        <v>0</v>
      </c>
      <c r="BF142" s="184">
        <f>IF(N142="snížená",J142,0)</f>
        <v>0</v>
      </c>
      <c r="BG142" s="184">
        <f>IF(N142="zákl. přenesená",J142,0)</f>
        <v>0</v>
      </c>
      <c r="BH142" s="184">
        <f>IF(N142="sníž. přenesená",J142,0)</f>
        <v>0</v>
      </c>
      <c r="BI142" s="184">
        <f>IF(N142="nulová",J142,0)</f>
        <v>0</v>
      </c>
      <c r="BJ142" s="17" t="s">
        <v>82</v>
      </c>
      <c r="BK142" s="184">
        <f>ROUND((ROUND(I142,2))*(ROUND(H142,2)),2)</f>
        <v>0</v>
      </c>
      <c r="BL142" s="17" t="s">
        <v>152</v>
      </c>
      <c r="BM142" s="183" t="s">
        <v>434</v>
      </c>
    </row>
    <row r="143" spans="1:65" s="2" customFormat="1" ht="29.25">
      <c r="A143" s="34"/>
      <c r="B143" s="35"/>
      <c r="C143" s="36"/>
      <c r="D143" s="192" t="s">
        <v>487</v>
      </c>
      <c r="E143" s="36"/>
      <c r="F143" s="233" t="s">
        <v>827</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487</v>
      </c>
      <c r="AU143" s="17" t="s">
        <v>82</v>
      </c>
    </row>
    <row r="144" spans="1:65" s="2" customFormat="1" ht="24.2" customHeight="1">
      <c r="A144" s="34"/>
      <c r="B144" s="35"/>
      <c r="C144" s="173" t="s">
        <v>299</v>
      </c>
      <c r="D144" s="173" t="s">
        <v>147</v>
      </c>
      <c r="E144" s="174" t="s">
        <v>838</v>
      </c>
      <c r="F144" s="175" t="s">
        <v>839</v>
      </c>
      <c r="G144" s="176" t="s">
        <v>826</v>
      </c>
      <c r="H144" s="177">
        <v>34</v>
      </c>
      <c r="I144" s="178"/>
      <c r="J144" s="177">
        <f>ROUND((ROUND(I144,2))*(ROUND(H144,2)),2)</f>
        <v>0</v>
      </c>
      <c r="K144" s="175" t="s">
        <v>248</v>
      </c>
      <c r="L144" s="39"/>
      <c r="M144" s="179" t="s">
        <v>18</v>
      </c>
      <c r="N144" s="180" t="s">
        <v>45</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152</v>
      </c>
      <c r="AT144" s="183" t="s">
        <v>147</v>
      </c>
      <c r="AU144" s="183" t="s">
        <v>82</v>
      </c>
      <c r="AY144" s="17" t="s">
        <v>144</v>
      </c>
      <c r="BE144" s="184">
        <f>IF(N144="základní",J144,0)</f>
        <v>0</v>
      </c>
      <c r="BF144" s="184">
        <f>IF(N144="snížená",J144,0)</f>
        <v>0</v>
      </c>
      <c r="BG144" s="184">
        <f>IF(N144="zákl. přenesená",J144,0)</f>
        <v>0</v>
      </c>
      <c r="BH144" s="184">
        <f>IF(N144="sníž. přenesená",J144,0)</f>
        <v>0</v>
      </c>
      <c r="BI144" s="184">
        <f>IF(N144="nulová",J144,0)</f>
        <v>0</v>
      </c>
      <c r="BJ144" s="17" t="s">
        <v>82</v>
      </c>
      <c r="BK144" s="184">
        <f>ROUND((ROUND(I144,2))*(ROUND(H144,2)),2)</f>
        <v>0</v>
      </c>
      <c r="BL144" s="17" t="s">
        <v>152</v>
      </c>
      <c r="BM144" s="183" t="s">
        <v>444</v>
      </c>
    </row>
    <row r="145" spans="1:65" s="2" customFormat="1" ht="48.75">
      <c r="A145" s="34"/>
      <c r="B145" s="35"/>
      <c r="C145" s="36"/>
      <c r="D145" s="192" t="s">
        <v>487</v>
      </c>
      <c r="E145" s="36"/>
      <c r="F145" s="233" t="s">
        <v>840</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487</v>
      </c>
      <c r="AU145" s="17" t="s">
        <v>82</v>
      </c>
    </row>
    <row r="146" spans="1:65" s="2" customFormat="1" ht="24.2" customHeight="1">
      <c r="A146" s="34"/>
      <c r="B146" s="35"/>
      <c r="C146" s="173" t="s">
        <v>304</v>
      </c>
      <c r="D146" s="173" t="s">
        <v>147</v>
      </c>
      <c r="E146" s="174" t="s">
        <v>841</v>
      </c>
      <c r="F146" s="175" t="s">
        <v>842</v>
      </c>
      <c r="G146" s="176" t="s">
        <v>826</v>
      </c>
      <c r="H146" s="177">
        <v>48</v>
      </c>
      <c r="I146" s="178"/>
      <c r="J146" s="177">
        <f>ROUND((ROUND(I146,2))*(ROUND(H146,2)),2)</f>
        <v>0</v>
      </c>
      <c r="K146" s="175" t="s">
        <v>248</v>
      </c>
      <c r="L146" s="39"/>
      <c r="M146" s="179" t="s">
        <v>18</v>
      </c>
      <c r="N146" s="180" t="s">
        <v>45</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152</v>
      </c>
      <c r="AT146" s="183" t="s">
        <v>147</v>
      </c>
      <c r="AU146" s="183" t="s">
        <v>82</v>
      </c>
      <c r="AY146" s="17" t="s">
        <v>144</v>
      </c>
      <c r="BE146" s="184">
        <f>IF(N146="základní",J146,0)</f>
        <v>0</v>
      </c>
      <c r="BF146" s="184">
        <f>IF(N146="snížená",J146,0)</f>
        <v>0</v>
      </c>
      <c r="BG146" s="184">
        <f>IF(N146="zákl. přenesená",J146,0)</f>
        <v>0</v>
      </c>
      <c r="BH146" s="184">
        <f>IF(N146="sníž. přenesená",J146,0)</f>
        <v>0</v>
      </c>
      <c r="BI146" s="184">
        <f>IF(N146="nulová",J146,0)</f>
        <v>0</v>
      </c>
      <c r="BJ146" s="17" t="s">
        <v>82</v>
      </c>
      <c r="BK146" s="184">
        <f>ROUND((ROUND(I146,2))*(ROUND(H146,2)),2)</f>
        <v>0</v>
      </c>
      <c r="BL146" s="17" t="s">
        <v>152</v>
      </c>
      <c r="BM146" s="183" t="s">
        <v>454</v>
      </c>
    </row>
    <row r="147" spans="1:65" s="2" customFormat="1" ht="48.75">
      <c r="A147" s="34"/>
      <c r="B147" s="35"/>
      <c r="C147" s="36"/>
      <c r="D147" s="192" t="s">
        <v>487</v>
      </c>
      <c r="E147" s="36"/>
      <c r="F147" s="233" t="s">
        <v>843</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487</v>
      </c>
      <c r="AU147" s="17" t="s">
        <v>82</v>
      </c>
    </row>
    <row r="148" spans="1:65" s="12" customFormat="1" ht="25.9" customHeight="1">
      <c r="B148" s="157"/>
      <c r="C148" s="158"/>
      <c r="D148" s="159" t="s">
        <v>73</v>
      </c>
      <c r="E148" s="160" t="s">
        <v>844</v>
      </c>
      <c r="F148" s="160" t="s">
        <v>845</v>
      </c>
      <c r="G148" s="158"/>
      <c r="H148" s="158"/>
      <c r="I148" s="161"/>
      <c r="J148" s="162">
        <f>BK148</f>
        <v>0</v>
      </c>
      <c r="K148" s="158"/>
      <c r="L148" s="163"/>
      <c r="M148" s="164"/>
      <c r="N148" s="165"/>
      <c r="O148" s="165"/>
      <c r="P148" s="166">
        <f>SUM(P149:P160)</f>
        <v>0</v>
      </c>
      <c r="Q148" s="165"/>
      <c r="R148" s="166">
        <f>SUM(R149:R160)</f>
        <v>0</v>
      </c>
      <c r="S148" s="165"/>
      <c r="T148" s="167">
        <f>SUM(T149:T160)</f>
        <v>0</v>
      </c>
      <c r="AR148" s="168" t="s">
        <v>82</v>
      </c>
      <c r="AT148" s="169" t="s">
        <v>73</v>
      </c>
      <c r="AU148" s="169" t="s">
        <v>74</v>
      </c>
      <c r="AY148" s="168" t="s">
        <v>144</v>
      </c>
      <c r="BK148" s="170">
        <f>SUM(BK149:BK160)</f>
        <v>0</v>
      </c>
    </row>
    <row r="149" spans="1:65" s="2" customFormat="1" ht="37.9" customHeight="1">
      <c r="A149" s="34"/>
      <c r="B149" s="35"/>
      <c r="C149" s="173" t="s">
        <v>311</v>
      </c>
      <c r="D149" s="173" t="s">
        <v>147</v>
      </c>
      <c r="E149" s="174" t="s">
        <v>846</v>
      </c>
      <c r="F149" s="175" t="s">
        <v>847</v>
      </c>
      <c r="G149" s="176" t="s">
        <v>826</v>
      </c>
      <c r="H149" s="177">
        <v>2</v>
      </c>
      <c r="I149" s="178"/>
      <c r="J149" s="177">
        <f>ROUND((ROUND(I149,2))*(ROUND(H149,2)),2)</f>
        <v>0</v>
      </c>
      <c r="K149" s="175" t="s">
        <v>248</v>
      </c>
      <c r="L149" s="39"/>
      <c r="M149" s="179" t="s">
        <v>18</v>
      </c>
      <c r="N149" s="180" t="s">
        <v>45</v>
      </c>
      <c r="O149" s="64"/>
      <c r="P149" s="181">
        <f>O149*H149</f>
        <v>0</v>
      </c>
      <c r="Q149" s="181">
        <v>0</v>
      </c>
      <c r="R149" s="181">
        <f>Q149*H149</f>
        <v>0</v>
      </c>
      <c r="S149" s="181">
        <v>0</v>
      </c>
      <c r="T149" s="182">
        <f>S149*H149</f>
        <v>0</v>
      </c>
      <c r="U149" s="34"/>
      <c r="V149" s="34"/>
      <c r="W149" s="34"/>
      <c r="X149" s="34"/>
      <c r="Y149" s="34"/>
      <c r="Z149" s="34"/>
      <c r="AA149" s="34"/>
      <c r="AB149" s="34"/>
      <c r="AC149" s="34"/>
      <c r="AD149" s="34"/>
      <c r="AE149" s="34"/>
      <c r="AR149" s="183" t="s">
        <v>152</v>
      </c>
      <c r="AT149" s="183" t="s">
        <v>147</v>
      </c>
      <c r="AU149" s="183" t="s">
        <v>82</v>
      </c>
      <c r="AY149" s="17" t="s">
        <v>144</v>
      </c>
      <c r="BE149" s="184">
        <f>IF(N149="základní",J149,0)</f>
        <v>0</v>
      </c>
      <c r="BF149" s="184">
        <f>IF(N149="snížená",J149,0)</f>
        <v>0</v>
      </c>
      <c r="BG149" s="184">
        <f>IF(N149="zákl. přenesená",J149,0)</f>
        <v>0</v>
      </c>
      <c r="BH149" s="184">
        <f>IF(N149="sníž. přenesená",J149,0)</f>
        <v>0</v>
      </c>
      <c r="BI149" s="184">
        <f>IF(N149="nulová",J149,0)</f>
        <v>0</v>
      </c>
      <c r="BJ149" s="17" t="s">
        <v>82</v>
      </c>
      <c r="BK149" s="184">
        <f>ROUND((ROUND(I149,2))*(ROUND(H149,2)),2)</f>
        <v>0</v>
      </c>
      <c r="BL149" s="17" t="s">
        <v>152</v>
      </c>
      <c r="BM149" s="183" t="s">
        <v>465</v>
      </c>
    </row>
    <row r="150" spans="1:65" s="2" customFormat="1" ht="19.5">
      <c r="A150" s="34"/>
      <c r="B150" s="35"/>
      <c r="C150" s="36"/>
      <c r="D150" s="192" t="s">
        <v>487</v>
      </c>
      <c r="E150" s="36"/>
      <c r="F150" s="233" t="s">
        <v>848</v>
      </c>
      <c r="G150" s="36"/>
      <c r="H150" s="36"/>
      <c r="I150" s="187"/>
      <c r="J150" s="36"/>
      <c r="K150" s="36"/>
      <c r="L150" s="39"/>
      <c r="M150" s="188"/>
      <c r="N150" s="189"/>
      <c r="O150" s="64"/>
      <c r="P150" s="64"/>
      <c r="Q150" s="64"/>
      <c r="R150" s="64"/>
      <c r="S150" s="64"/>
      <c r="T150" s="65"/>
      <c r="U150" s="34"/>
      <c r="V150" s="34"/>
      <c r="W150" s="34"/>
      <c r="X150" s="34"/>
      <c r="Y150" s="34"/>
      <c r="Z150" s="34"/>
      <c r="AA150" s="34"/>
      <c r="AB150" s="34"/>
      <c r="AC150" s="34"/>
      <c r="AD150" s="34"/>
      <c r="AE150" s="34"/>
      <c r="AT150" s="17" t="s">
        <v>487</v>
      </c>
      <c r="AU150" s="17" t="s">
        <v>82</v>
      </c>
    </row>
    <row r="151" spans="1:65" s="2" customFormat="1" ht="37.9" customHeight="1">
      <c r="A151" s="34"/>
      <c r="B151" s="35"/>
      <c r="C151" s="173" t="s">
        <v>317</v>
      </c>
      <c r="D151" s="173" t="s">
        <v>147</v>
      </c>
      <c r="E151" s="174" t="s">
        <v>849</v>
      </c>
      <c r="F151" s="175" t="s">
        <v>850</v>
      </c>
      <c r="G151" s="176" t="s">
        <v>826</v>
      </c>
      <c r="H151" s="177">
        <v>86</v>
      </c>
      <c r="I151" s="178"/>
      <c r="J151" s="177">
        <f>ROUND((ROUND(I151,2))*(ROUND(H151,2)),2)</f>
        <v>0</v>
      </c>
      <c r="K151" s="175" t="s">
        <v>248</v>
      </c>
      <c r="L151" s="39"/>
      <c r="M151" s="179" t="s">
        <v>18</v>
      </c>
      <c r="N151" s="180" t="s">
        <v>45</v>
      </c>
      <c r="O151" s="64"/>
      <c r="P151" s="181">
        <f>O151*H151</f>
        <v>0</v>
      </c>
      <c r="Q151" s="181">
        <v>0</v>
      </c>
      <c r="R151" s="181">
        <f>Q151*H151</f>
        <v>0</v>
      </c>
      <c r="S151" s="181">
        <v>0</v>
      </c>
      <c r="T151" s="182">
        <f>S151*H151</f>
        <v>0</v>
      </c>
      <c r="U151" s="34"/>
      <c r="V151" s="34"/>
      <c r="W151" s="34"/>
      <c r="X151" s="34"/>
      <c r="Y151" s="34"/>
      <c r="Z151" s="34"/>
      <c r="AA151" s="34"/>
      <c r="AB151" s="34"/>
      <c r="AC151" s="34"/>
      <c r="AD151" s="34"/>
      <c r="AE151" s="34"/>
      <c r="AR151" s="183" t="s">
        <v>152</v>
      </c>
      <c r="AT151" s="183" t="s">
        <v>147</v>
      </c>
      <c r="AU151" s="183" t="s">
        <v>82</v>
      </c>
      <c r="AY151" s="17" t="s">
        <v>144</v>
      </c>
      <c r="BE151" s="184">
        <f>IF(N151="základní",J151,0)</f>
        <v>0</v>
      </c>
      <c r="BF151" s="184">
        <f>IF(N151="snížená",J151,0)</f>
        <v>0</v>
      </c>
      <c r="BG151" s="184">
        <f>IF(N151="zákl. přenesená",J151,0)</f>
        <v>0</v>
      </c>
      <c r="BH151" s="184">
        <f>IF(N151="sníž. přenesená",J151,0)</f>
        <v>0</v>
      </c>
      <c r="BI151" s="184">
        <f>IF(N151="nulová",J151,0)</f>
        <v>0</v>
      </c>
      <c r="BJ151" s="17" t="s">
        <v>82</v>
      </c>
      <c r="BK151" s="184">
        <f>ROUND((ROUND(I151,2))*(ROUND(H151,2)),2)</f>
        <v>0</v>
      </c>
      <c r="BL151" s="17" t="s">
        <v>152</v>
      </c>
      <c r="BM151" s="183" t="s">
        <v>475</v>
      </c>
    </row>
    <row r="152" spans="1:65" s="2" customFormat="1" ht="19.5">
      <c r="A152" s="34"/>
      <c r="B152" s="35"/>
      <c r="C152" s="36"/>
      <c r="D152" s="192" t="s">
        <v>487</v>
      </c>
      <c r="E152" s="36"/>
      <c r="F152" s="233" t="s">
        <v>848</v>
      </c>
      <c r="G152" s="36"/>
      <c r="H152" s="36"/>
      <c r="I152" s="187"/>
      <c r="J152" s="36"/>
      <c r="K152" s="36"/>
      <c r="L152" s="39"/>
      <c r="M152" s="188"/>
      <c r="N152" s="189"/>
      <c r="O152" s="64"/>
      <c r="P152" s="64"/>
      <c r="Q152" s="64"/>
      <c r="R152" s="64"/>
      <c r="S152" s="64"/>
      <c r="T152" s="65"/>
      <c r="U152" s="34"/>
      <c r="V152" s="34"/>
      <c r="W152" s="34"/>
      <c r="X152" s="34"/>
      <c r="Y152" s="34"/>
      <c r="Z152" s="34"/>
      <c r="AA152" s="34"/>
      <c r="AB152" s="34"/>
      <c r="AC152" s="34"/>
      <c r="AD152" s="34"/>
      <c r="AE152" s="34"/>
      <c r="AT152" s="17" t="s">
        <v>487</v>
      </c>
      <c r="AU152" s="17" t="s">
        <v>82</v>
      </c>
    </row>
    <row r="153" spans="1:65" s="2" customFormat="1" ht="37.9" customHeight="1">
      <c r="A153" s="34"/>
      <c r="B153" s="35"/>
      <c r="C153" s="173" t="s">
        <v>325</v>
      </c>
      <c r="D153" s="173" t="s">
        <v>147</v>
      </c>
      <c r="E153" s="174" t="s">
        <v>851</v>
      </c>
      <c r="F153" s="175" t="s">
        <v>852</v>
      </c>
      <c r="G153" s="176" t="s">
        <v>826</v>
      </c>
      <c r="H153" s="177">
        <v>24</v>
      </c>
      <c r="I153" s="178"/>
      <c r="J153" s="177">
        <f>ROUND((ROUND(I153,2))*(ROUND(H153,2)),2)</f>
        <v>0</v>
      </c>
      <c r="K153" s="175" t="s">
        <v>248</v>
      </c>
      <c r="L153" s="39"/>
      <c r="M153" s="179" t="s">
        <v>18</v>
      </c>
      <c r="N153" s="180" t="s">
        <v>45</v>
      </c>
      <c r="O153" s="64"/>
      <c r="P153" s="181">
        <f>O153*H153</f>
        <v>0</v>
      </c>
      <c r="Q153" s="181">
        <v>0</v>
      </c>
      <c r="R153" s="181">
        <f>Q153*H153</f>
        <v>0</v>
      </c>
      <c r="S153" s="181">
        <v>0</v>
      </c>
      <c r="T153" s="182">
        <f>S153*H153</f>
        <v>0</v>
      </c>
      <c r="U153" s="34"/>
      <c r="V153" s="34"/>
      <c r="W153" s="34"/>
      <c r="X153" s="34"/>
      <c r="Y153" s="34"/>
      <c r="Z153" s="34"/>
      <c r="AA153" s="34"/>
      <c r="AB153" s="34"/>
      <c r="AC153" s="34"/>
      <c r="AD153" s="34"/>
      <c r="AE153" s="34"/>
      <c r="AR153" s="183" t="s">
        <v>152</v>
      </c>
      <c r="AT153" s="183" t="s">
        <v>147</v>
      </c>
      <c r="AU153" s="183" t="s">
        <v>82</v>
      </c>
      <c r="AY153" s="17" t="s">
        <v>144</v>
      </c>
      <c r="BE153" s="184">
        <f>IF(N153="základní",J153,0)</f>
        <v>0</v>
      </c>
      <c r="BF153" s="184">
        <f>IF(N153="snížená",J153,0)</f>
        <v>0</v>
      </c>
      <c r="BG153" s="184">
        <f>IF(N153="zákl. přenesená",J153,0)</f>
        <v>0</v>
      </c>
      <c r="BH153" s="184">
        <f>IF(N153="sníž. přenesená",J153,0)</f>
        <v>0</v>
      </c>
      <c r="BI153" s="184">
        <f>IF(N153="nulová",J153,0)</f>
        <v>0</v>
      </c>
      <c r="BJ153" s="17" t="s">
        <v>82</v>
      </c>
      <c r="BK153" s="184">
        <f>ROUND((ROUND(I153,2))*(ROUND(H153,2)),2)</f>
        <v>0</v>
      </c>
      <c r="BL153" s="17" t="s">
        <v>152</v>
      </c>
      <c r="BM153" s="183" t="s">
        <v>492</v>
      </c>
    </row>
    <row r="154" spans="1:65" s="2" customFormat="1" ht="19.5">
      <c r="A154" s="34"/>
      <c r="B154" s="35"/>
      <c r="C154" s="36"/>
      <c r="D154" s="192" t="s">
        <v>487</v>
      </c>
      <c r="E154" s="36"/>
      <c r="F154" s="233" t="s">
        <v>848</v>
      </c>
      <c r="G154" s="36"/>
      <c r="H154" s="36"/>
      <c r="I154" s="187"/>
      <c r="J154" s="36"/>
      <c r="K154" s="36"/>
      <c r="L154" s="39"/>
      <c r="M154" s="188"/>
      <c r="N154" s="189"/>
      <c r="O154" s="64"/>
      <c r="P154" s="64"/>
      <c r="Q154" s="64"/>
      <c r="R154" s="64"/>
      <c r="S154" s="64"/>
      <c r="T154" s="65"/>
      <c r="U154" s="34"/>
      <c r="V154" s="34"/>
      <c r="W154" s="34"/>
      <c r="X154" s="34"/>
      <c r="Y154" s="34"/>
      <c r="Z154" s="34"/>
      <c r="AA154" s="34"/>
      <c r="AB154" s="34"/>
      <c r="AC154" s="34"/>
      <c r="AD154" s="34"/>
      <c r="AE154" s="34"/>
      <c r="AT154" s="17" t="s">
        <v>487</v>
      </c>
      <c r="AU154" s="17" t="s">
        <v>82</v>
      </c>
    </row>
    <row r="155" spans="1:65" s="2" customFormat="1" ht="37.9" customHeight="1">
      <c r="A155" s="34"/>
      <c r="B155" s="35"/>
      <c r="C155" s="173" t="s">
        <v>331</v>
      </c>
      <c r="D155" s="173" t="s">
        <v>147</v>
      </c>
      <c r="E155" s="174" t="s">
        <v>853</v>
      </c>
      <c r="F155" s="175" t="s">
        <v>854</v>
      </c>
      <c r="G155" s="176" t="s">
        <v>826</v>
      </c>
      <c r="H155" s="177">
        <v>54</v>
      </c>
      <c r="I155" s="178"/>
      <c r="J155" s="177">
        <f>ROUND((ROUND(I155,2))*(ROUND(H155,2)),2)</f>
        <v>0</v>
      </c>
      <c r="K155" s="175" t="s">
        <v>248</v>
      </c>
      <c r="L155" s="39"/>
      <c r="M155" s="179" t="s">
        <v>18</v>
      </c>
      <c r="N155" s="180" t="s">
        <v>45</v>
      </c>
      <c r="O155" s="64"/>
      <c r="P155" s="181">
        <f>O155*H155</f>
        <v>0</v>
      </c>
      <c r="Q155" s="181">
        <v>0</v>
      </c>
      <c r="R155" s="181">
        <f>Q155*H155</f>
        <v>0</v>
      </c>
      <c r="S155" s="181">
        <v>0</v>
      </c>
      <c r="T155" s="182">
        <f>S155*H155</f>
        <v>0</v>
      </c>
      <c r="U155" s="34"/>
      <c r="V155" s="34"/>
      <c r="W155" s="34"/>
      <c r="X155" s="34"/>
      <c r="Y155" s="34"/>
      <c r="Z155" s="34"/>
      <c r="AA155" s="34"/>
      <c r="AB155" s="34"/>
      <c r="AC155" s="34"/>
      <c r="AD155" s="34"/>
      <c r="AE155" s="34"/>
      <c r="AR155" s="183" t="s">
        <v>152</v>
      </c>
      <c r="AT155" s="183" t="s">
        <v>147</v>
      </c>
      <c r="AU155" s="183" t="s">
        <v>82</v>
      </c>
      <c r="AY155" s="17" t="s">
        <v>144</v>
      </c>
      <c r="BE155" s="184">
        <f>IF(N155="základní",J155,0)</f>
        <v>0</v>
      </c>
      <c r="BF155" s="184">
        <f>IF(N155="snížená",J155,0)</f>
        <v>0</v>
      </c>
      <c r="BG155" s="184">
        <f>IF(N155="zákl. přenesená",J155,0)</f>
        <v>0</v>
      </c>
      <c r="BH155" s="184">
        <f>IF(N155="sníž. přenesená",J155,0)</f>
        <v>0</v>
      </c>
      <c r="BI155" s="184">
        <f>IF(N155="nulová",J155,0)</f>
        <v>0</v>
      </c>
      <c r="BJ155" s="17" t="s">
        <v>82</v>
      </c>
      <c r="BK155" s="184">
        <f>ROUND((ROUND(I155,2))*(ROUND(H155,2)),2)</f>
        <v>0</v>
      </c>
      <c r="BL155" s="17" t="s">
        <v>152</v>
      </c>
      <c r="BM155" s="183" t="s">
        <v>501</v>
      </c>
    </row>
    <row r="156" spans="1:65" s="2" customFormat="1" ht="19.5">
      <c r="A156" s="34"/>
      <c r="B156" s="35"/>
      <c r="C156" s="36"/>
      <c r="D156" s="192" t="s">
        <v>487</v>
      </c>
      <c r="E156" s="36"/>
      <c r="F156" s="233" t="s">
        <v>848</v>
      </c>
      <c r="G156" s="36"/>
      <c r="H156" s="36"/>
      <c r="I156" s="187"/>
      <c r="J156" s="36"/>
      <c r="K156" s="36"/>
      <c r="L156" s="39"/>
      <c r="M156" s="188"/>
      <c r="N156" s="189"/>
      <c r="O156" s="64"/>
      <c r="P156" s="64"/>
      <c r="Q156" s="64"/>
      <c r="R156" s="64"/>
      <c r="S156" s="64"/>
      <c r="T156" s="65"/>
      <c r="U156" s="34"/>
      <c r="V156" s="34"/>
      <c r="W156" s="34"/>
      <c r="X156" s="34"/>
      <c r="Y156" s="34"/>
      <c r="Z156" s="34"/>
      <c r="AA156" s="34"/>
      <c r="AB156" s="34"/>
      <c r="AC156" s="34"/>
      <c r="AD156" s="34"/>
      <c r="AE156" s="34"/>
      <c r="AT156" s="17" t="s">
        <v>487</v>
      </c>
      <c r="AU156" s="17" t="s">
        <v>82</v>
      </c>
    </row>
    <row r="157" spans="1:65" s="2" customFormat="1" ht="37.9" customHeight="1">
      <c r="A157" s="34"/>
      <c r="B157" s="35"/>
      <c r="C157" s="173" t="s">
        <v>336</v>
      </c>
      <c r="D157" s="173" t="s">
        <v>147</v>
      </c>
      <c r="E157" s="174" t="s">
        <v>855</v>
      </c>
      <c r="F157" s="175" t="s">
        <v>856</v>
      </c>
      <c r="G157" s="176" t="s">
        <v>826</v>
      </c>
      <c r="H157" s="177">
        <v>49</v>
      </c>
      <c r="I157" s="178"/>
      <c r="J157" s="177">
        <f>ROUND((ROUND(I157,2))*(ROUND(H157,2)),2)</f>
        <v>0</v>
      </c>
      <c r="K157" s="175" t="s">
        <v>248</v>
      </c>
      <c r="L157" s="39"/>
      <c r="M157" s="179" t="s">
        <v>18</v>
      </c>
      <c r="N157" s="180" t="s">
        <v>45</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152</v>
      </c>
      <c r="AT157" s="183" t="s">
        <v>147</v>
      </c>
      <c r="AU157" s="183" t="s">
        <v>82</v>
      </c>
      <c r="AY157" s="17" t="s">
        <v>144</v>
      </c>
      <c r="BE157" s="184">
        <f>IF(N157="základní",J157,0)</f>
        <v>0</v>
      </c>
      <c r="BF157" s="184">
        <f>IF(N157="snížená",J157,0)</f>
        <v>0</v>
      </c>
      <c r="BG157" s="184">
        <f>IF(N157="zákl. přenesená",J157,0)</f>
        <v>0</v>
      </c>
      <c r="BH157" s="184">
        <f>IF(N157="sníž. přenesená",J157,0)</f>
        <v>0</v>
      </c>
      <c r="BI157" s="184">
        <f>IF(N157="nulová",J157,0)</f>
        <v>0</v>
      </c>
      <c r="BJ157" s="17" t="s">
        <v>82</v>
      </c>
      <c r="BK157" s="184">
        <f>ROUND((ROUND(I157,2))*(ROUND(H157,2)),2)</f>
        <v>0</v>
      </c>
      <c r="BL157" s="17" t="s">
        <v>152</v>
      </c>
      <c r="BM157" s="183" t="s">
        <v>513</v>
      </c>
    </row>
    <row r="158" spans="1:65" s="2" customFormat="1" ht="19.5">
      <c r="A158" s="34"/>
      <c r="B158" s="35"/>
      <c r="C158" s="36"/>
      <c r="D158" s="192" t="s">
        <v>487</v>
      </c>
      <c r="E158" s="36"/>
      <c r="F158" s="233" t="s">
        <v>848</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487</v>
      </c>
      <c r="AU158" s="17" t="s">
        <v>82</v>
      </c>
    </row>
    <row r="159" spans="1:65" s="2" customFormat="1" ht="37.9" customHeight="1">
      <c r="A159" s="34"/>
      <c r="B159" s="35"/>
      <c r="C159" s="173" t="s">
        <v>342</v>
      </c>
      <c r="D159" s="173" t="s">
        <v>147</v>
      </c>
      <c r="E159" s="174" t="s">
        <v>857</v>
      </c>
      <c r="F159" s="175" t="s">
        <v>858</v>
      </c>
      <c r="G159" s="176" t="s">
        <v>826</v>
      </c>
      <c r="H159" s="177">
        <v>27</v>
      </c>
      <c r="I159" s="178"/>
      <c r="J159" s="177">
        <f>ROUND((ROUND(I159,2))*(ROUND(H159,2)),2)</f>
        <v>0</v>
      </c>
      <c r="K159" s="175" t="s">
        <v>248</v>
      </c>
      <c r="L159" s="39"/>
      <c r="M159" s="179" t="s">
        <v>18</v>
      </c>
      <c r="N159" s="180" t="s">
        <v>45</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152</v>
      </c>
      <c r="AT159" s="183" t="s">
        <v>147</v>
      </c>
      <c r="AU159" s="183" t="s">
        <v>82</v>
      </c>
      <c r="AY159" s="17" t="s">
        <v>144</v>
      </c>
      <c r="BE159" s="184">
        <f>IF(N159="základní",J159,0)</f>
        <v>0</v>
      </c>
      <c r="BF159" s="184">
        <f>IF(N159="snížená",J159,0)</f>
        <v>0</v>
      </c>
      <c r="BG159" s="184">
        <f>IF(N159="zákl. přenesená",J159,0)</f>
        <v>0</v>
      </c>
      <c r="BH159" s="184">
        <f>IF(N159="sníž. přenesená",J159,0)</f>
        <v>0</v>
      </c>
      <c r="BI159" s="184">
        <f>IF(N159="nulová",J159,0)</f>
        <v>0</v>
      </c>
      <c r="BJ159" s="17" t="s">
        <v>82</v>
      </c>
      <c r="BK159" s="184">
        <f>ROUND((ROUND(I159,2))*(ROUND(H159,2)),2)</f>
        <v>0</v>
      </c>
      <c r="BL159" s="17" t="s">
        <v>152</v>
      </c>
      <c r="BM159" s="183" t="s">
        <v>524</v>
      </c>
    </row>
    <row r="160" spans="1:65" s="2" customFormat="1" ht="19.5">
      <c r="A160" s="34"/>
      <c r="B160" s="35"/>
      <c r="C160" s="36"/>
      <c r="D160" s="192" t="s">
        <v>487</v>
      </c>
      <c r="E160" s="36"/>
      <c r="F160" s="233" t="s">
        <v>848</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487</v>
      </c>
      <c r="AU160" s="17" t="s">
        <v>82</v>
      </c>
    </row>
    <row r="161" spans="1:65" s="12" customFormat="1" ht="25.9" customHeight="1">
      <c r="B161" s="157"/>
      <c r="C161" s="158"/>
      <c r="D161" s="159" t="s">
        <v>73</v>
      </c>
      <c r="E161" s="160" t="s">
        <v>859</v>
      </c>
      <c r="F161" s="160" t="s">
        <v>860</v>
      </c>
      <c r="G161" s="158"/>
      <c r="H161" s="158"/>
      <c r="I161" s="161"/>
      <c r="J161" s="162">
        <f>BK161</f>
        <v>0</v>
      </c>
      <c r="K161" s="158"/>
      <c r="L161" s="163"/>
      <c r="M161" s="164"/>
      <c r="N161" s="165"/>
      <c r="O161" s="165"/>
      <c r="P161" s="166">
        <f>SUM(P162:P166)</f>
        <v>0</v>
      </c>
      <c r="Q161" s="165"/>
      <c r="R161" s="166">
        <f>SUM(R162:R166)</f>
        <v>0</v>
      </c>
      <c r="S161" s="165"/>
      <c r="T161" s="167">
        <f>SUM(T162:T166)</f>
        <v>0</v>
      </c>
      <c r="AR161" s="168" t="s">
        <v>82</v>
      </c>
      <c r="AT161" s="169" t="s">
        <v>73</v>
      </c>
      <c r="AU161" s="169" t="s">
        <v>74</v>
      </c>
      <c r="AY161" s="168" t="s">
        <v>144</v>
      </c>
      <c r="BK161" s="170">
        <f>SUM(BK162:BK166)</f>
        <v>0</v>
      </c>
    </row>
    <row r="162" spans="1:65" s="2" customFormat="1" ht="24.2" customHeight="1">
      <c r="A162" s="34"/>
      <c r="B162" s="35"/>
      <c r="C162" s="173" t="s">
        <v>347</v>
      </c>
      <c r="D162" s="173" t="s">
        <v>147</v>
      </c>
      <c r="E162" s="174" t="s">
        <v>861</v>
      </c>
      <c r="F162" s="175" t="s">
        <v>862</v>
      </c>
      <c r="G162" s="176" t="s">
        <v>150</v>
      </c>
      <c r="H162" s="177">
        <v>2</v>
      </c>
      <c r="I162" s="178"/>
      <c r="J162" s="177">
        <f>ROUND((ROUND(I162,2))*(ROUND(H162,2)),2)</f>
        <v>0</v>
      </c>
      <c r="K162" s="175" t="s">
        <v>248</v>
      </c>
      <c r="L162" s="39"/>
      <c r="M162" s="179" t="s">
        <v>18</v>
      </c>
      <c r="N162" s="180" t="s">
        <v>45</v>
      </c>
      <c r="O162" s="64"/>
      <c r="P162" s="181">
        <f>O162*H162</f>
        <v>0</v>
      </c>
      <c r="Q162" s="181">
        <v>0</v>
      </c>
      <c r="R162" s="181">
        <f>Q162*H162</f>
        <v>0</v>
      </c>
      <c r="S162" s="181">
        <v>0</v>
      </c>
      <c r="T162" s="182">
        <f>S162*H162</f>
        <v>0</v>
      </c>
      <c r="U162" s="34"/>
      <c r="V162" s="34"/>
      <c r="W162" s="34"/>
      <c r="X162" s="34"/>
      <c r="Y162" s="34"/>
      <c r="Z162" s="34"/>
      <c r="AA162" s="34"/>
      <c r="AB162" s="34"/>
      <c r="AC162" s="34"/>
      <c r="AD162" s="34"/>
      <c r="AE162" s="34"/>
      <c r="AR162" s="183" t="s">
        <v>152</v>
      </c>
      <c r="AT162" s="183" t="s">
        <v>147</v>
      </c>
      <c r="AU162" s="183" t="s">
        <v>82</v>
      </c>
      <c r="AY162" s="17" t="s">
        <v>144</v>
      </c>
      <c r="BE162" s="184">
        <f>IF(N162="základní",J162,0)</f>
        <v>0</v>
      </c>
      <c r="BF162" s="184">
        <f>IF(N162="snížená",J162,0)</f>
        <v>0</v>
      </c>
      <c r="BG162" s="184">
        <f>IF(N162="zákl. přenesená",J162,0)</f>
        <v>0</v>
      </c>
      <c r="BH162" s="184">
        <f>IF(N162="sníž. přenesená",J162,0)</f>
        <v>0</v>
      </c>
      <c r="BI162" s="184">
        <f>IF(N162="nulová",J162,0)</f>
        <v>0</v>
      </c>
      <c r="BJ162" s="17" t="s">
        <v>82</v>
      </c>
      <c r="BK162" s="184">
        <f>ROUND((ROUND(I162,2))*(ROUND(H162,2)),2)</f>
        <v>0</v>
      </c>
      <c r="BL162" s="17" t="s">
        <v>152</v>
      </c>
      <c r="BM162" s="183" t="s">
        <v>536</v>
      </c>
    </row>
    <row r="163" spans="1:65" s="2" customFormat="1" ht="19.5">
      <c r="A163" s="34"/>
      <c r="B163" s="35"/>
      <c r="C163" s="36"/>
      <c r="D163" s="192" t="s">
        <v>487</v>
      </c>
      <c r="E163" s="36"/>
      <c r="F163" s="233" t="s">
        <v>863</v>
      </c>
      <c r="G163" s="36"/>
      <c r="H163" s="36"/>
      <c r="I163" s="187"/>
      <c r="J163" s="36"/>
      <c r="K163" s="36"/>
      <c r="L163" s="39"/>
      <c r="M163" s="188"/>
      <c r="N163" s="189"/>
      <c r="O163" s="64"/>
      <c r="P163" s="64"/>
      <c r="Q163" s="64"/>
      <c r="R163" s="64"/>
      <c r="S163" s="64"/>
      <c r="T163" s="65"/>
      <c r="U163" s="34"/>
      <c r="V163" s="34"/>
      <c r="W163" s="34"/>
      <c r="X163" s="34"/>
      <c r="Y163" s="34"/>
      <c r="Z163" s="34"/>
      <c r="AA163" s="34"/>
      <c r="AB163" s="34"/>
      <c r="AC163" s="34"/>
      <c r="AD163" s="34"/>
      <c r="AE163" s="34"/>
      <c r="AT163" s="17" t="s">
        <v>487</v>
      </c>
      <c r="AU163" s="17" t="s">
        <v>82</v>
      </c>
    </row>
    <row r="164" spans="1:65" s="2" customFormat="1" ht="24.2" customHeight="1">
      <c r="A164" s="34"/>
      <c r="B164" s="35"/>
      <c r="C164" s="173" t="s">
        <v>354</v>
      </c>
      <c r="D164" s="173" t="s">
        <v>147</v>
      </c>
      <c r="E164" s="174" t="s">
        <v>864</v>
      </c>
      <c r="F164" s="175" t="s">
        <v>865</v>
      </c>
      <c r="G164" s="176" t="s">
        <v>150</v>
      </c>
      <c r="H164" s="177">
        <v>17</v>
      </c>
      <c r="I164" s="178"/>
      <c r="J164" s="177">
        <f>ROUND((ROUND(I164,2))*(ROUND(H164,2)),2)</f>
        <v>0</v>
      </c>
      <c r="K164" s="175" t="s">
        <v>248</v>
      </c>
      <c r="L164" s="39"/>
      <c r="M164" s="179" t="s">
        <v>18</v>
      </c>
      <c r="N164" s="180" t="s">
        <v>45</v>
      </c>
      <c r="O164" s="64"/>
      <c r="P164" s="181">
        <f>O164*H164</f>
        <v>0</v>
      </c>
      <c r="Q164" s="181">
        <v>0</v>
      </c>
      <c r="R164" s="181">
        <f>Q164*H164</f>
        <v>0</v>
      </c>
      <c r="S164" s="181">
        <v>0</v>
      </c>
      <c r="T164" s="182">
        <f>S164*H164</f>
        <v>0</v>
      </c>
      <c r="U164" s="34"/>
      <c r="V164" s="34"/>
      <c r="W164" s="34"/>
      <c r="X164" s="34"/>
      <c r="Y164" s="34"/>
      <c r="Z164" s="34"/>
      <c r="AA164" s="34"/>
      <c r="AB164" s="34"/>
      <c r="AC164" s="34"/>
      <c r="AD164" s="34"/>
      <c r="AE164" s="34"/>
      <c r="AR164" s="183" t="s">
        <v>152</v>
      </c>
      <c r="AT164" s="183" t="s">
        <v>147</v>
      </c>
      <c r="AU164" s="183" t="s">
        <v>82</v>
      </c>
      <c r="AY164" s="17" t="s">
        <v>144</v>
      </c>
      <c r="BE164" s="184">
        <f>IF(N164="základní",J164,0)</f>
        <v>0</v>
      </c>
      <c r="BF164" s="184">
        <f>IF(N164="snížená",J164,0)</f>
        <v>0</v>
      </c>
      <c r="BG164" s="184">
        <f>IF(N164="zákl. přenesená",J164,0)</f>
        <v>0</v>
      </c>
      <c r="BH164" s="184">
        <f>IF(N164="sníž. přenesená",J164,0)</f>
        <v>0</v>
      </c>
      <c r="BI164" s="184">
        <f>IF(N164="nulová",J164,0)</f>
        <v>0</v>
      </c>
      <c r="BJ164" s="17" t="s">
        <v>82</v>
      </c>
      <c r="BK164" s="184">
        <f>ROUND((ROUND(I164,2))*(ROUND(H164,2)),2)</f>
        <v>0</v>
      </c>
      <c r="BL164" s="17" t="s">
        <v>152</v>
      </c>
      <c r="BM164" s="183" t="s">
        <v>547</v>
      </c>
    </row>
    <row r="165" spans="1:65" s="2" customFormat="1" ht="16.5" customHeight="1">
      <c r="A165" s="34"/>
      <c r="B165" s="35"/>
      <c r="C165" s="173" t="s">
        <v>363</v>
      </c>
      <c r="D165" s="173" t="s">
        <v>147</v>
      </c>
      <c r="E165" s="174" t="s">
        <v>866</v>
      </c>
      <c r="F165" s="175" t="s">
        <v>867</v>
      </c>
      <c r="G165" s="176" t="s">
        <v>150</v>
      </c>
      <c r="H165" s="177">
        <v>17</v>
      </c>
      <c r="I165" s="178"/>
      <c r="J165" s="177">
        <f>ROUND((ROUND(I165,2))*(ROUND(H165,2)),2)</f>
        <v>0</v>
      </c>
      <c r="K165" s="175" t="s">
        <v>248</v>
      </c>
      <c r="L165" s="39"/>
      <c r="M165" s="179" t="s">
        <v>18</v>
      </c>
      <c r="N165" s="180" t="s">
        <v>45</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152</v>
      </c>
      <c r="AT165" s="183" t="s">
        <v>147</v>
      </c>
      <c r="AU165" s="183" t="s">
        <v>82</v>
      </c>
      <c r="AY165" s="17" t="s">
        <v>144</v>
      </c>
      <c r="BE165" s="184">
        <f>IF(N165="základní",J165,0)</f>
        <v>0</v>
      </c>
      <c r="BF165" s="184">
        <f>IF(N165="snížená",J165,0)</f>
        <v>0</v>
      </c>
      <c r="BG165" s="184">
        <f>IF(N165="zákl. přenesená",J165,0)</f>
        <v>0</v>
      </c>
      <c r="BH165" s="184">
        <f>IF(N165="sníž. přenesená",J165,0)</f>
        <v>0</v>
      </c>
      <c r="BI165" s="184">
        <f>IF(N165="nulová",J165,0)</f>
        <v>0</v>
      </c>
      <c r="BJ165" s="17" t="s">
        <v>82</v>
      </c>
      <c r="BK165" s="184">
        <f>ROUND((ROUND(I165,2))*(ROUND(H165,2)),2)</f>
        <v>0</v>
      </c>
      <c r="BL165" s="17" t="s">
        <v>152</v>
      </c>
      <c r="BM165" s="183" t="s">
        <v>559</v>
      </c>
    </row>
    <row r="166" spans="1:65" s="2" customFormat="1" ht="19.5">
      <c r="A166" s="34"/>
      <c r="B166" s="35"/>
      <c r="C166" s="36"/>
      <c r="D166" s="192" t="s">
        <v>487</v>
      </c>
      <c r="E166" s="36"/>
      <c r="F166" s="233" t="s">
        <v>868</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487</v>
      </c>
      <c r="AU166" s="17" t="s">
        <v>82</v>
      </c>
    </row>
    <row r="167" spans="1:65" s="12" customFormat="1" ht="25.9" customHeight="1">
      <c r="B167" s="157"/>
      <c r="C167" s="158"/>
      <c r="D167" s="159" t="s">
        <v>73</v>
      </c>
      <c r="E167" s="160" t="s">
        <v>869</v>
      </c>
      <c r="F167" s="160" t="s">
        <v>642</v>
      </c>
      <c r="G167" s="158"/>
      <c r="H167" s="158"/>
      <c r="I167" s="161"/>
      <c r="J167" s="162">
        <f>BK167</f>
        <v>0</v>
      </c>
      <c r="K167" s="158"/>
      <c r="L167" s="163"/>
      <c r="M167" s="164"/>
      <c r="N167" s="165"/>
      <c r="O167" s="165"/>
      <c r="P167" s="166">
        <f>SUM(P168:P180)</f>
        <v>0</v>
      </c>
      <c r="Q167" s="165"/>
      <c r="R167" s="166">
        <f>SUM(R168:R180)</f>
        <v>0</v>
      </c>
      <c r="S167" s="165"/>
      <c r="T167" s="167">
        <f>SUM(T168:T180)</f>
        <v>0</v>
      </c>
      <c r="AR167" s="168" t="s">
        <v>82</v>
      </c>
      <c r="AT167" s="169" t="s">
        <v>73</v>
      </c>
      <c r="AU167" s="169" t="s">
        <v>74</v>
      </c>
      <c r="AY167" s="168" t="s">
        <v>144</v>
      </c>
      <c r="BK167" s="170">
        <f>SUM(BK168:BK180)</f>
        <v>0</v>
      </c>
    </row>
    <row r="168" spans="1:65" s="2" customFormat="1" ht="16.5" customHeight="1">
      <c r="A168" s="34"/>
      <c r="B168" s="35"/>
      <c r="C168" s="173" t="s">
        <v>367</v>
      </c>
      <c r="D168" s="173" t="s">
        <v>147</v>
      </c>
      <c r="E168" s="174" t="s">
        <v>870</v>
      </c>
      <c r="F168" s="175" t="s">
        <v>871</v>
      </c>
      <c r="G168" s="176" t="s">
        <v>766</v>
      </c>
      <c r="H168" s="177">
        <v>2</v>
      </c>
      <c r="I168" s="178"/>
      <c r="J168" s="177">
        <f t="shared" ref="J168:J177" si="0">ROUND((ROUND(I168,2))*(ROUND(H168,2)),2)</f>
        <v>0</v>
      </c>
      <c r="K168" s="175" t="s">
        <v>248</v>
      </c>
      <c r="L168" s="39"/>
      <c r="M168" s="179" t="s">
        <v>18</v>
      </c>
      <c r="N168" s="180" t="s">
        <v>45</v>
      </c>
      <c r="O168" s="64"/>
      <c r="P168" s="181">
        <f t="shared" ref="P168:P177" si="1">O168*H168</f>
        <v>0</v>
      </c>
      <c r="Q168" s="181">
        <v>0</v>
      </c>
      <c r="R168" s="181">
        <f t="shared" ref="R168:R177" si="2">Q168*H168</f>
        <v>0</v>
      </c>
      <c r="S168" s="181">
        <v>0</v>
      </c>
      <c r="T168" s="182">
        <f t="shared" ref="T168:T177" si="3">S168*H168</f>
        <v>0</v>
      </c>
      <c r="U168" s="34"/>
      <c r="V168" s="34"/>
      <c r="W168" s="34"/>
      <c r="X168" s="34"/>
      <c r="Y168" s="34"/>
      <c r="Z168" s="34"/>
      <c r="AA168" s="34"/>
      <c r="AB168" s="34"/>
      <c r="AC168" s="34"/>
      <c r="AD168" s="34"/>
      <c r="AE168" s="34"/>
      <c r="AR168" s="183" t="s">
        <v>152</v>
      </c>
      <c r="AT168" s="183" t="s">
        <v>147</v>
      </c>
      <c r="AU168" s="183" t="s">
        <v>82</v>
      </c>
      <c r="AY168" s="17" t="s">
        <v>144</v>
      </c>
      <c r="BE168" s="184">
        <f t="shared" ref="BE168:BE177" si="4">IF(N168="základní",J168,0)</f>
        <v>0</v>
      </c>
      <c r="BF168" s="184">
        <f t="shared" ref="BF168:BF177" si="5">IF(N168="snížená",J168,0)</f>
        <v>0</v>
      </c>
      <c r="BG168" s="184">
        <f t="shared" ref="BG168:BG177" si="6">IF(N168="zákl. přenesená",J168,0)</f>
        <v>0</v>
      </c>
      <c r="BH168" s="184">
        <f t="shared" ref="BH168:BH177" si="7">IF(N168="sníž. přenesená",J168,0)</f>
        <v>0</v>
      </c>
      <c r="BI168" s="184">
        <f t="shared" ref="BI168:BI177" si="8">IF(N168="nulová",J168,0)</f>
        <v>0</v>
      </c>
      <c r="BJ168" s="17" t="s">
        <v>82</v>
      </c>
      <c r="BK168" s="184">
        <f t="shared" ref="BK168:BK177" si="9">ROUND((ROUND(I168,2))*(ROUND(H168,2)),2)</f>
        <v>0</v>
      </c>
      <c r="BL168" s="17" t="s">
        <v>152</v>
      </c>
      <c r="BM168" s="183" t="s">
        <v>572</v>
      </c>
    </row>
    <row r="169" spans="1:65" s="2" customFormat="1" ht="24.2" customHeight="1">
      <c r="A169" s="34"/>
      <c r="B169" s="35"/>
      <c r="C169" s="173" t="s">
        <v>371</v>
      </c>
      <c r="D169" s="173" t="s">
        <v>147</v>
      </c>
      <c r="E169" s="174" t="s">
        <v>872</v>
      </c>
      <c r="F169" s="175" t="s">
        <v>873</v>
      </c>
      <c r="G169" s="176" t="s">
        <v>766</v>
      </c>
      <c r="H169" s="177">
        <v>2</v>
      </c>
      <c r="I169" s="178"/>
      <c r="J169" s="177">
        <f t="shared" si="0"/>
        <v>0</v>
      </c>
      <c r="K169" s="175" t="s">
        <v>248</v>
      </c>
      <c r="L169" s="39"/>
      <c r="M169" s="179" t="s">
        <v>18</v>
      </c>
      <c r="N169" s="180" t="s">
        <v>45</v>
      </c>
      <c r="O169" s="64"/>
      <c r="P169" s="181">
        <f t="shared" si="1"/>
        <v>0</v>
      </c>
      <c r="Q169" s="181">
        <v>0</v>
      </c>
      <c r="R169" s="181">
        <f t="shared" si="2"/>
        <v>0</v>
      </c>
      <c r="S169" s="181">
        <v>0</v>
      </c>
      <c r="T169" s="182">
        <f t="shared" si="3"/>
        <v>0</v>
      </c>
      <c r="U169" s="34"/>
      <c r="V169" s="34"/>
      <c r="W169" s="34"/>
      <c r="X169" s="34"/>
      <c r="Y169" s="34"/>
      <c r="Z169" s="34"/>
      <c r="AA169" s="34"/>
      <c r="AB169" s="34"/>
      <c r="AC169" s="34"/>
      <c r="AD169" s="34"/>
      <c r="AE169" s="34"/>
      <c r="AR169" s="183" t="s">
        <v>152</v>
      </c>
      <c r="AT169" s="183" t="s">
        <v>147</v>
      </c>
      <c r="AU169" s="183" t="s">
        <v>82</v>
      </c>
      <c r="AY169" s="17" t="s">
        <v>144</v>
      </c>
      <c r="BE169" s="184">
        <f t="shared" si="4"/>
        <v>0</v>
      </c>
      <c r="BF169" s="184">
        <f t="shared" si="5"/>
        <v>0</v>
      </c>
      <c r="BG169" s="184">
        <f t="shared" si="6"/>
        <v>0</v>
      </c>
      <c r="BH169" s="184">
        <f t="shared" si="7"/>
        <v>0</v>
      </c>
      <c r="BI169" s="184">
        <f t="shared" si="8"/>
        <v>0</v>
      </c>
      <c r="BJ169" s="17" t="s">
        <v>82</v>
      </c>
      <c r="BK169" s="184">
        <f t="shared" si="9"/>
        <v>0</v>
      </c>
      <c r="BL169" s="17" t="s">
        <v>152</v>
      </c>
      <c r="BM169" s="183" t="s">
        <v>588</v>
      </c>
    </row>
    <row r="170" spans="1:65" s="2" customFormat="1" ht="16.5" customHeight="1">
      <c r="A170" s="34"/>
      <c r="B170" s="35"/>
      <c r="C170" s="173" t="s">
        <v>377</v>
      </c>
      <c r="D170" s="173" t="s">
        <v>147</v>
      </c>
      <c r="E170" s="174" t="s">
        <v>874</v>
      </c>
      <c r="F170" s="175" t="s">
        <v>875</v>
      </c>
      <c r="G170" s="176" t="s">
        <v>766</v>
      </c>
      <c r="H170" s="177">
        <v>2</v>
      </c>
      <c r="I170" s="178"/>
      <c r="J170" s="177">
        <f t="shared" si="0"/>
        <v>0</v>
      </c>
      <c r="K170" s="175" t="s">
        <v>248</v>
      </c>
      <c r="L170" s="39"/>
      <c r="M170" s="179" t="s">
        <v>18</v>
      </c>
      <c r="N170" s="180" t="s">
        <v>45</v>
      </c>
      <c r="O170" s="64"/>
      <c r="P170" s="181">
        <f t="shared" si="1"/>
        <v>0</v>
      </c>
      <c r="Q170" s="181">
        <v>0</v>
      </c>
      <c r="R170" s="181">
        <f t="shared" si="2"/>
        <v>0</v>
      </c>
      <c r="S170" s="181">
        <v>0</v>
      </c>
      <c r="T170" s="182">
        <f t="shared" si="3"/>
        <v>0</v>
      </c>
      <c r="U170" s="34"/>
      <c r="V170" s="34"/>
      <c r="W170" s="34"/>
      <c r="X170" s="34"/>
      <c r="Y170" s="34"/>
      <c r="Z170" s="34"/>
      <c r="AA170" s="34"/>
      <c r="AB170" s="34"/>
      <c r="AC170" s="34"/>
      <c r="AD170" s="34"/>
      <c r="AE170" s="34"/>
      <c r="AR170" s="183" t="s">
        <v>152</v>
      </c>
      <c r="AT170" s="183" t="s">
        <v>147</v>
      </c>
      <c r="AU170" s="183" t="s">
        <v>82</v>
      </c>
      <c r="AY170" s="17" t="s">
        <v>144</v>
      </c>
      <c r="BE170" s="184">
        <f t="shared" si="4"/>
        <v>0</v>
      </c>
      <c r="BF170" s="184">
        <f t="shared" si="5"/>
        <v>0</v>
      </c>
      <c r="BG170" s="184">
        <f t="shared" si="6"/>
        <v>0</v>
      </c>
      <c r="BH170" s="184">
        <f t="shared" si="7"/>
        <v>0</v>
      </c>
      <c r="BI170" s="184">
        <f t="shared" si="8"/>
        <v>0</v>
      </c>
      <c r="BJ170" s="17" t="s">
        <v>82</v>
      </c>
      <c r="BK170" s="184">
        <f t="shared" si="9"/>
        <v>0</v>
      </c>
      <c r="BL170" s="17" t="s">
        <v>152</v>
      </c>
      <c r="BM170" s="183" t="s">
        <v>600</v>
      </c>
    </row>
    <row r="171" spans="1:65" s="2" customFormat="1" ht="24.2" customHeight="1">
      <c r="A171" s="34"/>
      <c r="B171" s="35"/>
      <c r="C171" s="173" t="s">
        <v>383</v>
      </c>
      <c r="D171" s="173" t="s">
        <v>147</v>
      </c>
      <c r="E171" s="174" t="s">
        <v>876</v>
      </c>
      <c r="F171" s="175" t="s">
        <v>877</v>
      </c>
      <c r="G171" s="176" t="s">
        <v>766</v>
      </c>
      <c r="H171" s="177">
        <v>2</v>
      </c>
      <c r="I171" s="178"/>
      <c r="J171" s="177">
        <f t="shared" si="0"/>
        <v>0</v>
      </c>
      <c r="K171" s="175" t="s">
        <v>248</v>
      </c>
      <c r="L171" s="39"/>
      <c r="M171" s="179" t="s">
        <v>18</v>
      </c>
      <c r="N171" s="180" t="s">
        <v>45</v>
      </c>
      <c r="O171" s="64"/>
      <c r="P171" s="181">
        <f t="shared" si="1"/>
        <v>0</v>
      </c>
      <c r="Q171" s="181">
        <v>0</v>
      </c>
      <c r="R171" s="181">
        <f t="shared" si="2"/>
        <v>0</v>
      </c>
      <c r="S171" s="181">
        <v>0</v>
      </c>
      <c r="T171" s="182">
        <f t="shared" si="3"/>
        <v>0</v>
      </c>
      <c r="U171" s="34"/>
      <c r="V171" s="34"/>
      <c r="W171" s="34"/>
      <c r="X171" s="34"/>
      <c r="Y171" s="34"/>
      <c r="Z171" s="34"/>
      <c r="AA171" s="34"/>
      <c r="AB171" s="34"/>
      <c r="AC171" s="34"/>
      <c r="AD171" s="34"/>
      <c r="AE171" s="34"/>
      <c r="AR171" s="183" t="s">
        <v>152</v>
      </c>
      <c r="AT171" s="183" t="s">
        <v>147</v>
      </c>
      <c r="AU171" s="183" t="s">
        <v>82</v>
      </c>
      <c r="AY171" s="17" t="s">
        <v>144</v>
      </c>
      <c r="BE171" s="184">
        <f t="shared" si="4"/>
        <v>0</v>
      </c>
      <c r="BF171" s="184">
        <f t="shared" si="5"/>
        <v>0</v>
      </c>
      <c r="BG171" s="184">
        <f t="shared" si="6"/>
        <v>0</v>
      </c>
      <c r="BH171" s="184">
        <f t="shared" si="7"/>
        <v>0</v>
      </c>
      <c r="BI171" s="184">
        <f t="shared" si="8"/>
        <v>0</v>
      </c>
      <c r="BJ171" s="17" t="s">
        <v>82</v>
      </c>
      <c r="BK171" s="184">
        <f t="shared" si="9"/>
        <v>0</v>
      </c>
      <c r="BL171" s="17" t="s">
        <v>152</v>
      </c>
      <c r="BM171" s="183" t="s">
        <v>614</v>
      </c>
    </row>
    <row r="172" spans="1:65" s="2" customFormat="1" ht="16.5" customHeight="1">
      <c r="A172" s="34"/>
      <c r="B172" s="35"/>
      <c r="C172" s="173" t="s">
        <v>388</v>
      </c>
      <c r="D172" s="173" t="s">
        <v>147</v>
      </c>
      <c r="E172" s="174" t="s">
        <v>878</v>
      </c>
      <c r="F172" s="175" t="s">
        <v>879</v>
      </c>
      <c r="G172" s="176" t="s">
        <v>766</v>
      </c>
      <c r="H172" s="177">
        <v>2</v>
      </c>
      <c r="I172" s="178"/>
      <c r="J172" s="177">
        <f t="shared" si="0"/>
        <v>0</v>
      </c>
      <c r="K172" s="175" t="s">
        <v>248</v>
      </c>
      <c r="L172" s="39"/>
      <c r="M172" s="179" t="s">
        <v>18</v>
      </c>
      <c r="N172" s="180" t="s">
        <v>45</v>
      </c>
      <c r="O172" s="64"/>
      <c r="P172" s="181">
        <f t="shared" si="1"/>
        <v>0</v>
      </c>
      <c r="Q172" s="181">
        <v>0</v>
      </c>
      <c r="R172" s="181">
        <f t="shared" si="2"/>
        <v>0</v>
      </c>
      <c r="S172" s="181">
        <v>0</v>
      </c>
      <c r="T172" s="182">
        <f t="shared" si="3"/>
        <v>0</v>
      </c>
      <c r="U172" s="34"/>
      <c r="V172" s="34"/>
      <c r="W172" s="34"/>
      <c r="X172" s="34"/>
      <c r="Y172" s="34"/>
      <c r="Z172" s="34"/>
      <c r="AA172" s="34"/>
      <c r="AB172" s="34"/>
      <c r="AC172" s="34"/>
      <c r="AD172" s="34"/>
      <c r="AE172" s="34"/>
      <c r="AR172" s="183" t="s">
        <v>152</v>
      </c>
      <c r="AT172" s="183" t="s">
        <v>147</v>
      </c>
      <c r="AU172" s="183" t="s">
        <v>82</v>
      </c>
      <c r="AY172" s="17" t="s">
        <v>144</v>
      </c>
      <c r="BE172" s="184">
        <f t="shared" si="4"/>
        <v>0</v>
      </c>
      <c r="BF172" s="184">
        <f t="shared" si="5"/>
        <v>0</v>
      </c>
      <c r="BG172" s="184">
        <f t="shared" si="6"/>
        <v>0</v>
      </c>
      <c r="BH172" s="184">
        <f t="shared" si="7"/>
        <v>0</v>
      </c>
      <c r="BI172" s="184">
        <f t="shared" si="8"/>
        <v>0</v>
      </c>
      <c r="BJ172" s="17" t="s">
        <v>82</v>
      </c>
      <c r="BK172" s="184">
        <f t="shared" si="9"/>
        <v>0</v>
      </c>
      <c r="BL172" s="17" t="s">
        <v>152</v>
      </c>
      <c r="BM172" s="183" t="s">
        <v>629</v>
      </c>
    </row>
    <row r="173" spans="1:65" s="2" customFormat="1" ht="16.5" customHeight="1">
      <c r="A173" s="34"/>
      <c r="B173" s="35"/>
      <c r="C173" s="173" t="s">
        <v>393</v>
      </c>
      <c r="D173" s="173" t="s">
        <v>147</v>
      </c>
      <c r="E173" s="174" t="s">
        <v>880</v>
      </c>
      <c r="F173" s="175" t="s">
        <v>881</v>
      </c>
      <c r="G173" s="176" t="s">
        <v>766</v>
      </c>
      <c r="H173" s="177">
        <v>2</v>
      </c>
      <c r="I173" s="178"/>
      <c r="J173" s="177">
        <f t="shared" si="0"/>
        <v>0</v>
      </c>
      <c r="K173" s="175" t="s">
        <v>248</v>
      </c>
      <c r="L173" s="39"/>
      <c r="M173" s="179" t="s">
        <v>18</v>
      </c>
      <c r="N173" s="180" t="s">
        <v>45</v>
      </c>
      <c r="O173" s="64"/>
      <c r="P173" s="181">
        <f t="shared" si="1"/>
        <v>0</v>
      </c>
      <c r="Q173" s="181">
        <v>0</v>
      </c>
      <c r="R173" s="181">
        <f t="shared" si="2"/>
        <v>0</v>
      </c>
      <c r="S173" s="181">
        <v>0</v>
      </c>
      <c r="T173" s="182">
        <f t="shared" si="3"/>
        <v>0</v>
      </c>
      <c r="U173" s="34"/>
      <c r="V173" s="34"/>
      <c r="W173" s="34"/>
      <c r="X173" s="34"/>
      <c r="Y173" s="34"/>
      <c r="Z173" s="34"/>
      <c r="AA173" s="34"/>
      <c r="AB173" s="34"/>
      <c r="AC173" s="34"/>
      <c r="AD173" s="34"/>
      <c r="AE173" s="34"/>
      <c r="AR173" s="183" t="s">
        <v>152</v>
      </c>
      <c r="AT173" s="183" t="s">
        <v>147</v>
      </c>
      <c r="AU173" s="183" t="s">
        <v>82</v>
      </c>
      <c r="AY173" s="17" t="s">
        <v>144</v>
      </c>
      <c r="BE173" s="184">
        <f t="shared" si="4"/>
        <v>0</v>
      </c>
      <c r="BF173" s="184">
        <f t="shared" si="5"/>
        <v>0</v>
      </c>
      <c r="BG173" s="184">
        <f t="shared" si="6"/>
        <v>0</v>
      </c>
      <c r="BH173" s="184">
        <f t="shared" si="7"/>
        <v>0</v>
      </c>
      <c r="BI173" s="184">
        <f t="shared" si="8"/>
        <v>0</v>
      </c>
      <c r="BJ173" s="17" t="s">
        <v>82</v>
      </c>
      <c r="BK173" s="184">
        <f t="shared" si="9"/>
        <v>0</v>
      </c>
      <c r="BL173" s="17" t="s">
        <v>152</v>
      </c>
      <c r="BM173" s="183" t="s">
        <v>643</v>
      </c>
    </row>
    <row r="174" spans="1:65" s="2" customFormat="1" ht="24.2" customHeight="1">
      <c r="A174" s="34"/>
      <c r="B174" s="35"/>
      <c r="C174" s="173" t="s">
        <v>400</v>
      </c>
      <c r="D174" s="173" t="s">
        <v>147</v>
      </c>
      <c r="E174" s="174" t="s">
        <v>882</v>
      </c>
      <c r="F174" s="175" t="s">
        <v>883</v>
      </c>
      <c r="G174" s="176" t="s">
        <v>766</v>
      </c>
      <c r="H174" s="177">
        <v>2</v>
      </c>
      <c r="I174" s="178"/>
      <c r="J174" s="177">
        <f t="shared" si="0"/>
        <v>0</v>
      </c>
      <c r="K174" s="175" t="s">
        <v>248</v>
      </c>
      <c r="L174" s="39"/>
      <c r="M174" s="179" t="s">
        <v>18</v>
      </c>
      <c r="N174" s="180" t="s">
        <v>45</v>
      </c>
      <c r="O174" s="64"/>
      <c r="P174" s="181">
        <f t="shared" si="1"/>
        <v>0</v>
      </c>
      <c r="Q174" s="181">
        <v>0</v>
      </c>
      <c r="R174" s="181">
        <f t="shared" si="2"/>
        <v>0</v>
      </c>
      <c r="S174" s="181">
        <v>0</v>
      </c>
      <c r="T174" s="182">
        <f t="shared" si="3"/>
        <v>0</v>
      </c>
      <c r="U174" s="34"/>
      <c r="V174" s="34"/>
      <c r="W174" s="34"/>
      <c r="X174" s="34"/>
      <c r="Y174" s="34"/>
      <c r="Z174" s="34"/>
      <c r="AA174" s="34"/>
      <c r="AB174" s="34"/>
      <c r="AC174" s="34"/>
      <c r="AD174" s="34"/>
      <c r="AE174" s="34"/>
      <c r="AR174" s="183" t="s">
        <v>152</v>
      </c>
      <c r="AT174" s="183" t="s">
        <v>147</v>
      </c>
      <c r="AU174" s="183" t="s">
        <v>82</v>
      </c>
      <c r="AY174" s="17" t="s">
        <v>144</v>
      </c>
      <c r="BE174" s="184">
        <f t="shared" si="4"/>
        <v>0</v>
      </c>
      <c r="BF174" s="184">
        <f t="shared" si="5"/>
        <v>0</v>
      </c>
      <c r="BG174" s="184">
        <f t="shared" si="6"/>
        <v>0</v>
      </c>
      <c r="BH174" s="184">
        <f t="shared" si="7"/>
        <v>0</v>
      </c>
      <c r="BI174" s="184">
        <f t="shared" si="8"/>
        <v>0</v>
      </c>
      <c r="BJ174" s="17" t="s">
        <v>82</v>
      </c>
      <c r="BK174" s="184">
        <f t="shared" si="9"/>
        <v>0</v>
      </c>
      <c r="BL174" s="17" t="s">
        <v>152</v>
      </c>
      <c r="BM174" s="183" t="s">
        <v>654</v>
      </c>
    </row>
    <row r="175" spans="1:65" s="2" customFormat="1" ht="16.5" customHeight="1">
      <c r="A175" s="34"/>
      <c r="B175" s="35"/>
      <c r="C175" s="173" t="s">
        <v>407</v>
      </c>
      <c r="D175" s="173" t="s">
        <v>147</v>
      </c>
      <c r="E175" s="174" t="s">
        <v>884</v>
      </c>
      <c r="F175" s="175" t="s">
        <v>885</v>
      </c>
      <c r="G175" s="176" t="s">
        <v>766</v>
      </c>
      <c r="H175" s="177">
        <v>2</v>
      </c>
      <c r="I175" s="178"/>
      <c r="J175" s="177">
        <f t="shared" si="0"/>
        <v>0</v>
      </c>
      <c r="K175" s="175" t="s">
        <v>248</v>
      </c>
      <c r="L175" s="39"/>
      <c r="M175" s="179" t="s">
        <v>18</v>
      </c>
      <c r="N175" s="180" t="s">
        <v>45</v>
      </c>
      <c r="O175" s="64"/>
      <c r="P175" s="181">
        <f t="shared" si="1"/>
        <v>0</v>
      </c>
      <c r="Q175" s="181">
        <v>0</v>
      </c>
      <c r="R175" s="181">
        <f t="shared" si="2"/>
        <v>0</v>
      </c>
      <c r="S175" s="181">
        <v>0</v>
      </c>
      <c r="T175" s="182">
        <f t="shared" si="3"/>
        <v>0</v>
      </c>
      <c r="U175" s="34"/>
      <c r="V175" s="34"/>
      <c r="W175" s="34"/>
      <c r="X175" s="34"/>
      <c r="Y175" s="34"/>
      <c r="Z175" s="34"/>
      <c r="AA175" s="34"/>
      <c r="AB175" s="34"/>
      <c r="AC175" s="34"/>
      <c r="AD175" s="34"/>
      <c r="AE175" s="34"/>
      <c r="AR175" s="183" t="s">
        <v>152</v>
      </c>
      <c r="AT175" s="183" t="s">
        <v>147</v>
      </c>
      <c r="AU175" s="183" t="s">
        <v>82</v>
      </c>
      <c r="AY175" s="17" t="s">
        <v>144</v>
      </c>
      <c r="BE175" s="184">
        <f t="shared" si="4"/>
        <v>0</v>
      </c>
      <c r="BF175" s="184">
        <f t="shared" si="5"/>
        <v>0</v>
      </c>
      <c r="BG175" s="184">
        <f t="shared" si="6"/>
        <v>0</v>
      </c>
      <c r="BH175" s="184">
        <f t="shared" si="7"/>
        <v>0</v>
      </c>
      <c r="BI175" s="184">
        <f t="shared" si="8"/>
        <v>0</v>
      </c>
      <c r="BJ175" s="17" t="s">
        <v>82</v>
      </c>
      <c r="BK175" s="184">
        <f t="shared" si="9"/>
        <v>0</v>
      </c>
      <c r="BL175" s="17" t="s">
        <v>152</v>
      </c>
      <c r="BM175" s="183" t="s">
        <v>666</v>
      </c>
    </row>
    <row r="176" spans="1:65" s="2" customFormat="1" ht="24.2" customHeight="1">
      <c r="A176" s="34"/>
      <c r="B176" s="35"/>
      <c r="C176" s="173" t="s">
        <v>412</v>
      </c>
      <c r="D176" s="173" t="s">
        <v>147</v>
      </c>
      <c r="E176" s="174" t="s">
        <v>886</v>
      </c>
      <c r="F176" s="175" t="s">
        <v>887</v>
      </c>
      <c r="G176" s="176" t="s">
        <v>766</v>
      </c>
      <c r="H176" s="177">
        <v>2</v>
      </c>
      <c r="I176" s="178"/>
      <c r="J176" s="177">
        <f t="shared" si="0"/>
        <v>0</v>
      </c>
      <c r="K176" s="175" t="s">
        <v>248</v>
      </c>
      <c r="L176" s="39"/>
      <c r="M176" s="179" t="s">
        <v>18</v>
      </c>
      <c r="N176" s="180" t="s">
        <v>45</v>
      </c>
      <c r="O176" s="64"/>
      <c r="P176" s="181">
        <f t="shared" si="1"/>
        <v>0</v>
      </c>
      <c r="Q176" s="181">
        <v>0</v>
      </c>
      <c r="R176" s="181">
        <f t="shared" si="2"/>
        <v>0</v>
      </c>
      <c r="S176" s="181">
        <v>0</v>
      </c>
      <c r="T176" s="182">
        <f t="shared" si="3"/>
        <v>0</v>
      </c>
      <c r="U176" s="34"/>
      <c r="V176" s="34"/>
      <c r="W176" s="34"/>
      <c r="X176" s="34"/>
      <c r="Y176" s="34"/>
      <c r="Z176" s="34"/>
      <c r="AA176" s="34"/>
      <c r="AB176" s="34"/>
      <c r="AC176" s="34"/>
      <c r="AD176" s="34"/>
      <c r="AE176" s="34"/>
      <c r="AR176" s="183" t="s">
        <v>152</v>
      </c>
      <c r="AT176" s="183" t="s">
        <v>147</v>
      </c>
      <c r="AU176" s="183" t="s">
        <v>82</v>
      </c>
      <c r="AY176" s="17" t="s">
        <v>144</v>
      </c>
      <c r="BE176" s="184">
        <f t="shared" si="4"/>
        <v>0</v>
      </c>
      <c r="BF176" s="184">
        <f t="shared" si="5"/>
        <v>0</v>
      </c>
      <c r="BG176" s="184">
        <f t="shared" si="6"/>
        <v>0</v>
      </c>
      <c r="BH176" s="184">
        <f t="shared" si="7"/>
        <v>0</v>
      </c>
      <c r="BI176" s="184">
        <f t="shared" si="8"/>
        <v>0</v>
      </c>
      <c r="BJ176" s="17" t="s">
        <v>82</v>
      </c>
      <c r="BK176" s="184">
        <f t="shared" si="9"/>
        <v>0</v>
      </c>
      <c r="BL176" s="17" t="s">
        <v>152</v>
      </c>
      <c r="BM176" s="183" t="s">
        <v>888</v>
      </c>
    </row>
    <row r="177" spans="1:65" s="2" customFormat="1" ht="16.5" customHeight="1">
      <c r="A177" s="34"/>
      <c r="B177" s="35"/>
      <c r="C177" s="173" t="s">
        <v>418</v>
      </c>
      <c r="D177" s="173" t="s">
        <v>147</v>
      </c>
      <c r="E177" s="174" t="s">
        <v>889</v>
      </c>
      <c r="F177" s="175" t="s">
        <v>890</v>
      </c>
      <c r="G177" s="176" t="s">
        <v>766</v>
      </c>
      <c r="H177" s="177">
        <v>2</v>
      </c>
      <c r="I177" s="178"/>
      <c r="J177" s="177">
        <f t="shared" si="0"/>
        <v>0</v>
      </c>
      <c r="K177" s="175" t="s">
        <v>248</v>
      </c>
      <c r="L177" s="39"/>
      <c r="M177" s="179" t="s">
        <v>18</v>
      </c>
      <c r="N177" s="180" t="s">
        <v>45</v>
      </c>
      <c r="O177" s="64"/>
      <c r="P177" s="181">
        <f t="shared" si="1"/>
        <v>0</v>
      </c>
      <c r="Q177" s="181">
        <v>0</v>
      </c>
      <c r="R177" s="181">
        <f t="shared" si="2"/>
        <v>0</v>
      </c>
      <c r="S177" s="181">
        <v>0</v>
      </c>
      <c r="T177" s="182">
        <f t="shared" si="3"/>
        <v>0</v>
      </c>
      <c r="U177" s="34"/>
      <c r="V177" s="34"/>
      <c r="W177" s="34"/>
      <c r="X177" s="34"/>
      <c r="Y177" s="34"/>
      <c r="Z177" s="34"/>
      <c r="AA177" s="34"/>
      <c r="AB177" s="34"/>
      <c r="AC177" s="34"/>
      <c r="AD177" s="34"/>
      <c r="AE177" s="34"/>
      <c r="AR177" s="183" t="s">
        <v>152</v>
      </c>
      <c r="AT177" s="183" t="s">
        <v>147</v>
      </c>
      <c r="AU177" s="183" t="s">
        <v>82</v>
      </c>
      <c r="AY177" s="17" t="s">
        <v>144</v>
      </c>
      <c r="BE177" s="184">
        <f t="shared" si="4"/>
        <v>0</v>
      </c>
      <c r="BF177" s="184">
        <f t="shared" si="5"/>
        <v>0</v>
      </c>
      <c r="BG177" s="184">
        <f t="shared" si="6"/>
        <v>0</v>
      </c>
      <c r="BH177" s="184">
        <f t="shared" si="7"/>
        <v>0</v>
      </c>
      <c r="BI177" s="184">
        <f t="shared" si="8"/>
        <v>0</v>
      </c>
      <c r="BJ177" s="17" t="s">
        <v>82</v>
      </c>
      <c r="BK177" s="184">
        <f t="shared" si="9"/>
        <v>0</v>
      </c>
      <c r="BL177" s="17" t="s">
        <v>152</v>
      </c>
      <c r="BM177" s="183" t="s">
        <v>891</v>
      </c>
    </row>
    <row r="178" spans="1:65" s="2" customFormat="1" ht="19.5">
      <c r="A178" s="34"/>
      <c r="B178" s="35"/>
      <c r="C178" s="36"/>
      <c r="D178" s="192" t="s">
        <v>487</v>
      </c>
      <c r="E178" s="36"/>
      <c r="F178" s="233" t="s">
        <v>892</v>
      </c>
      <c r="G178" s="36"/>
      <c r="H178" s="36"/>
      <c r="I178" s="187"/>
      <c r="J178" s="36"/>
      <c r="K178" s="36"/>
      <c r="L178" s="39"/>
      <c r="M178" s="188"/>
      <c r="N178" s="189"/>
      <c r="O178" s="64"/>
      <c r="P178" s="64"/>
      <c r="Q178" s="64"/>
      <c r="R178" s="64"/>
      <c r="S178" s="64"/>
      <c r="T178" s="65"/>
      <c r="U178" s="34"/>
      <c r="V178" s="34"/>
      <c r="W178" s="34"/>
      <c r="X178" s="34"/>
      <c r="Y178" s="34"/>
      <c r="Z178" s="34"/>
      <c r="AA178" s="34"/>
      <c r="AB178" s="34"/>
      <c r="AC178" s="34"/>
      <c r="AD178" s="34"/>
      <c r="AE178" s="34"/>
      <c r="AT178" s="17" t="s">
        <v>487</v>
      </c>
      <c r="AU178" s="17" t="s">
        <v>82</v>
      </c>
    </row>
    <row r="179" spans="1:65" s="2" customFormat="1" ht="16.5" customHeight="1">
      <c r="A179" s="34"/>
      <c r="B179" s="35"/>
      <c r="C179" s="173" t="s">
        <v>424</v>
      </c>
      <c r="D179" s="173" t="s">
        <v>147</v>
      </c>
      <c r="E179" s="174" t="s">
        <v>893</v>
      </c>
      <c r="F179" s="175" t="s">
        <v>894</v>
      </c>
      <c r="G179" s="176" t="s">
        <v>766</v>
      </c>
      <c r="H179" s="177">
        <v>2</v>
      </c>
      <c r="I179" s="178"/>
      <c r="J179" s="177">
        <f>ROUND((ROUND(I179,2))*(ROUND(H179,2)),2)</f>
        <v>0</v>
      </c>
      <c r="K179" s="175" t="s">
        <v>248</v>
      </c>
      <c r="L179" s="39"/>
      <c r="M179" s="179" t="s">
        <v>18</v>
      </c>
      <c r="N179" s="180" t="s">
        <v>45</v>
      </c>
      <c r="O179" s="64"/>
      <c r="P179" s="181">
        <f>O179*H179</f>
        <v>0</v>
      </c>
      <c r="Q179" s="181">
        <v>0</v>
      </c>
      <c r="R179" s="181">
        <f>Q179*H179</f>
        <v>0</v>
      </c>
      <c r="S179" s="181">
        <v>0</v>
      </c>
      <c r="T179" s="182">
        <f>S179*H179</f>
        <v>0</v>
      </c>
      <c r="U179" s="34"/>
      <c r="V179" s="34"/>
      <c r="W179" s="34"/>
      <c r="X179" s="34"/>
      <c r="Y179" s="34"/>
      <c r="Z179" s="34"/>
      <c r="AA179" s="34"/>
      <c r="AB179" s="34"/>
      <c r="AC179" s="34"/>
      <c r="AD179" s="34"/>
      <c r="AE179" s="34"/>
      <c r="AR179" s="183" t="s">
        <v>152</v>
      </c>
      <c r="AT179" s="183" t="s">
        <v>147</v>
      </c>
      <c r="AU179" s="183" t="s">
        <v>82</v>
      </c>
      <c r="AY179" s="17" t="s">
        <v>144</v>
      </c>
      <c r="BE179" s="184">
        <f>IF(N179="základní",J179,0)</f>
        <v>0</v>
      </c>
      <c r="BF179" s="184">
        <f>IF(N179="snížená",J179,0)</f>
        <v>0</v>
      </c>
      <c r="BG179" s="184">
        <f>IF(N179="zákl. přenesená",J179,0)</f>
        <v>0</v>
      </c>
      <c r="BH179" s="184">
        <f>IF(N179="sníž. přenesená",J179,0)</f>
        <v>0</v>
      </c>
      <c r="BI179" s="184">
        <f>IF(N179="nulová",J179,0)</f>
        <v>0</v>
      </c>
      <c r="BJ179" s="17" t="s">
        <v>82</v>
      </c>
      <c r="BK179" s="184">
        <f>ROUND((ROUND(I179,2))*(ROUND(H179,2)),2)</f>
        <v>0</v>
      </c>
      <c r="BL179" s="17" t="s">
        <v>152</v>
      </c>
      <c r="BM179" s="183" t="s">
        <v>895</v>
      </c>
    </row>
    <row r="180" spans="1:65" s="2" customFormat="1" ht="16.5" customHeight="1">
      <c r="A180" s="34"/>
      <c r="B180" s="35"/>
      <c r="C180" s="173" t="s">
        <v>429</v>
      </c>
      <c r="D180" s="173" t="s">
        <v>147</v>
      </c>
      <c r="E180" s="174" t="s">
        <v>896</v>
      </c>
      <c r="F180" s="175" t="s">
        <v>897</v>
      </c>
      <c r="G180" s="176" t="s">
        <v>766</v>
      </c>
      <c r="H180" s="177">
        <v>2</v>
      </c>
      <c r="I180" s="178"/>
      <c r="J180" s="177">
        <f>ROUND((ROUND(I180,2))*(ROUND(H180,2)),2)</f>
        <v>0</v>
      </c>
      <c r="K180" s="175" t="s">
        <v>248</v>
      </c>
      <c r="L180" s="39"/>
      <c r="M180" s="179" t="s">
        <v>18</v>
      </c>
      <c r="N180" s="180" t="s">
        <v>45</v>
      </c>
      <c r="O180" s="64"/>
      <c r="P180" s="181">
        <f>O180*H180</f>
        <v>0</v>
      </c>
      <c r="Q180" s="181">
        <v>0</v>
      </c>
      <c r="R180" s="181">
        <f>Q180*H180</f>
        <v>0</v>
      </c>
      <c r="S180" s="181">
        <v>0</v>
      </c>
      <c r="T180" s="182">
        <f>S180*H180</f>
        <v>0</v>
      </c>
      <c r="U180" s="34"/>
      <c r="V180" s="34"/>
      <c r="W180" s="34"/>
      <c r="X180" s="34"/>
      <c r="Y180" s="34"/>
      <c r="Z180" s="34"/>
      <c r="AA180" s="34"/>
      <c r="AB180" s="34"/>
      <c r="AC180" s="34"/>
      <c r="AD180" s="34"/>
      <c r="AE180" s="34"/>
      <c r="AR180" s="183" t="s">
        <v>152</v>
      </c>
      <c r="AT180" s="183" t="s">
        <v>147</v>
      </c>
      <c r="AU180" s="183" t="s">
        <v>82</v>
      </c>
      <c r="AY180" s="17" t="s">
        <v>144</v>
      </c>
      <c r="BE180" s="184">
        <f>IF(N180="základní",J180,0)</f>
        <v>0</v>
      </c>
      <c r="BF180" s="184">
        <f>IF(N180="snížená",J180,0)</f>
        <v>0</v>
      </c>
      <c r="BG180" s="184">
        <f>IF(N180="zákl. přenesená",J180,0)</f>
        <v>0</v>
      </c>
      <c r="BH180" s="184">
        <f>IF(N180="sníž. přenesená",J180,0)</f>
        <v>0</v>
      </c>
      <c r="BI180" s="184">
        <f>IF(N180="nulová",J180,0)</f>
        <v>0</v>
      </c>
      <c r="BJ180" s="17" t="s">
        <v>82</v>
      </c>
      <c r="BK180" s="184">
        <f>ROUND((ROUND(I180,2))*(ROUND(H180,2)),2)</f>
        <v>0</v>
      </c>
      <c r="BL180" s="17" t="s">
        <v>152</v>
      </c>
      <c r="BM180" s="183" t="s">
        <v>898</v>
      </c>
    </row>
    <row r="181" spans="1:65" s="12" customFormat="1" ht="25.9" customHeight="1">
      <c r="B181" s="157"/>
      <c r="C181" s="158"/>
      <c r="D181" s="159" t="s">
        <v>73</v>
      </c>
      <c r="E181" s="160" t="s">
        <v>736</v>
      </c>
      <c r="F181" s="160" t="s">
        <v>737</v>
      </c>
      <c r="G181" s="158"/>
      <c r="H181" s="158"/>
      <c r="I181" s="161"/>
      <c r="J181" s="162">
        <f>BK181</f>
        <v>0</v>
      </c>
      <c r="K181" s="158"/>
      <c r="L181" s="163"/>
      <c r="M181" s="164"/>
      <c r="N181" s="165"/>
      <c r="O181" s="165"/>
      <c r="P181" s="166">
        <f>SUM(P182:P183)</f>
        <v>0</v>
      </c>
      <c r="Q181" s="165"/>
      <c r="R181" s="166">
        <f>SUM(R182:R183)</f>
        <v>0</v>
      </c>
      <c r="S181" s="165"/>
      <c r="T181" s="167">
        <f>SUM(T182:T183)</f>
        <v>0</v>
      </c>
      <c r="AR181" s="168" t="s">
        <v>152</v>
      </c>
      <c r="AT181" s="169" t="s">
        <v>73</v>
      </c>
      <c r="AU181" s="169" t="s">
        <v>74</v>
      </c>
      <c r="AY181" s="168" t="s">
        <v>144</v>
      </c>
      <c r="BK181" s="170">
        <f>SUM(BK182:BK183)</f>
        <v>0</v>
      </c>
    </row>
    <row r="182" spans="1:65" s="2" customFormat="1" ht="37.9" customHeight="1">
      <c r="A182" s="34"/>
      <c r="B182" s="35"/>
      <c r="C182" s="173" t="s">
        <v>434</v>
      </c>
      <c r="D182" s="173" t="s">
        <v>147</v>
      </c>
      <c r="E182" s="174" t="s">
        <v>738</v>
      </c>
      <c r="F182" s="175" t="s">
        <v>739</v>
      </c>
      <c r="G182" s="176" t="s">
        <v>740</v>
      </c>
      <c r="H182" s="177">
        <v>24</v>
      </c>
      <c r="I182" s="178"/>
      <c r="J182" s="177">
        <f>ROUND((ROUND(I182,2))*(ROUND(H182,2)),2)</f>
        <v>0</v>
      </c>
      <c r="K182" s="175" t="s">
        <v>151</v>
      </c>
      <c r="L182" s="39"/>
      <c r="M182" s="179" t="s">
        <v>18</v>
      </c>
      <c r="N182" s="180" t="s">
        <v>45</v>
      </c>
      <c r="O182" s="64"/>
      <c r="P182" s="181">
        <f>O182*H182</f>
        <v>0</v>
      </c>
      <c r="Q182" s="181">
        <v>0</v>
      </c>
      <c r="R182" s="181">
        <f>Q182*H182</f>
        <v>0</v>
      </c>
      <c r="S182" s="181">
        <v>0</v>
      </c>
      <c r="T182" s="182">
        <f>S182*H182</f>
        <v>0</v>
      </c>
      <c r="U182" s="34"/>
      <c r="V182" s="34"/>
      <c r="W182" s="34"/>
      <c r="X182" s="34"/>
      <c r="Y182" s="34"/>
      <c r="Z182" s="34"/>
      <c r="AA182" s="34"/>
      <c r="AB182" s="34"/>
      <c r="AC182" s="34"/>
      <c r="AD182" s="34"/>
      <c r="AE182" s="34"/>
      <c r="AR182" s="183" t="s">
        <v>899</v>
      </c>
      <c r="AT182" s="183" t="s">
        <v>147</v>
      </c>
      <c r="AU182" s="183" t="s">
        <v>82</v>
      </c>
      <c r="AY182" s="17" t="s">
        <v>144</v>
      </c>
      <c r="BE182" s="184">
        <f>IF(N182="základní",J182,0)</f>
        <v>0</v>
      </c>
      <c r="BF182" s="184">
        <f>IF(N182="snížená",J182,0)</f>
        <v>0</v>
      </c>
      <c r="BG182" s="184">
        <f>IF(N182="zákl. přenesená",J182,0)</f>
        <v>0</v>
      </c>
      <c r="BH182" s="184">
        <f>IF(N182="sníž. přenesená",J182,0)</f>
        <v>0</v>
      </c>
      <c r="BI182" s="184">
        <f>IF(N182="nulová",J182,0)</f>
        <v>0</v>
      </c>
      <c r="BJ182" s="17" t="s">
        <v>82</v>
      </c>
      <c r="BK182" s="184">
        <f>ROUND((ROUND(I182,2))*(ROUND(H182,2)),2)</f>
        <v>0</v>
      </c>
      <c r="BL182" s="17" t="s">
        <v>899</v>
      </c>
      <c r="BM182" s="183" t="s">
        <v>900</v>
      </c>
    </row>
    <row r="183" spans="1:65" s="2" customFormat="1">
      <c r="A183" s="34"/>
      <c r="B183" s="35"/>
      <c r="C183" s="36"/>
      <c r="D183" s="185" t="s">
        <v>154</v>
      </c>
      <c r="E183" s="36"/>
      <c r="F183" s="186" t="s">
        <v>743</v>
      </c>
      <c r="G183" s="36"/>
      <c r="H183" s="36"/>
      <c r="I183" s="187"/>
      <c r="J183" s="36"/>
      <c r="K183" s="36"/>
      <c r="L183" s="39"/>
      <c r="M183" s="234"/>
      <c r="N183" s="235"/>
      <c r="O183" s="236"/>
      <c r="P183" s="236"/>
      <c r="Q183" s="236"/>
      <c r="R183" s="236"/>
      <c r="S183" s="236"/>
      <c r="T183" s="237"/>
      <c r="U183" s="34"/>
      <c r="V183" s="34"/>
      <c r="W183" s="34"/>
      <c r="X183" s="34"/>
      <c r="Y183" s="34"/>
      <c r="Z183" s="34"/>
      <c r="AA183" s="34"/>
      <c r="AB183" s="34"/>
      <c r="AC183" s="34"/>
      <c r="AD183" s="34"/>
      <c r="AE183" s="34"/>
      <c r="AT183" s="17" t="s">
        <v>154</v>
      </c>
      <c r="AU183" s="17" t="s">
        <v>82</v>
      </c>
    </row>
    <row r="184" spans="1:65" s="2" customFormat="1" ht="6.95" customHeight="1">
      <c r="A184" s="34"/>
      <c r="B184" s="47"/>
      <c r="C184" s="48"/>
      <c r="D184" s="48"/>
      <c r="E184" s="48"/>
      <c r="F184" s="48"/>
      <c r="G184" s="48"/>
      <c r="H184" s="48"/>
      <c r="I184" s="48"/>
      <c r="J184" s="48"/>
      <c r="K184" s="48"/>
      <c r="L184" s="39"/>
      <c r="M184" s="34"/>
      <c r="O184" s="34"/>
      <c r="P184" s="34"/>
      <c r="Q184" s="34"/>
      <c r="R184" s="34"/>
      <c r="S184" s="34"/>
      <c r="T184" s="34"/>
      <c r="U184" s="34"/>
      <c r="V184" s="34"/>
      <c r="W184" s="34"/>
      <c r="X184" s="34"/>
      <c r="Y184" s="34"/>
      <c r="Z184" s="34"/>
      <c r="AA184" s="34"/>
      <c r="AB184" s="34"/>
      <c r="AC184" s="34"/>
      <c r="AD184" s="34"/>
      <c r="AE184" s="34"/>
    </row>
  </sheetData>
  <sheetProtection algorithmName="SHA-512" hashValue="zqlay1+fVpDay+3u3u9FZlZK08QIoHS0YJXGYPEtVCxn7MakHDXhRoKEJwWbA4ZHWXuM9+YrntvJAyyiFbneJA==" saltValue="aSajHZb2Lkp4wOTabEPdvA==" spinCount="100000" sheet="1" objects="1" scenarios="1"/>
  <autoFilter ref="C89:K183" xr:uid="{00000000-0009-0000-0000-000003000000}"/>
  <mergeCells count="9">
    <mergeCell ref="E50:H50"/>
    <mergeCell ref="E80:H80"/>
    <mergeCell ref="E82:H82"/>
    <mergeCell ref="L2:V2"/>
    <mergeCell ref="E7:H7"/>
    <mergeCell ref="E9:H9"/>
    <mergeCell ref="E18:H18"/>
    <mergeCell ref="E27:H27"/>
    <mergeCell ref="E48:H48"/>
  </mergeCells>
  <hyperlinks>
    <hyperlink ref="F183"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0"/>
  <sheetViews>
    <sheetView showGridLines="0" topLeftCell="A80" workbookViewId="0">
      <selection activeCell="K97" sqref="K97"/>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93</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DP09 = EMP4 + EMP5</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901</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673</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ROUND(J86, 2)</f>
        <v>317240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ROUND((SUM(BE86:BE119)),  2)</f>
        <v>317240</v>
      </c>
      <c r="G33" s="34"/>
      <c r="H33" s="34"/>
      <c r="I33" s="118">
        <v>0.21</v>
      </c>
      <c r="J33" s="117">
        <f>ROUND(((SUM(BE86:BE119))*I33),  2)</f>
        <v>66620.399999999994</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383860.4</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DP09 = EMP4 + EMP5</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DP09</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J86</f>
        <v>317240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902</v>
      </c>
      <c r="E60" s="137"/>
      <c r="F60" s="137"/>
      <c r="G60" s="137"/>
      <c r="H60" s="137"/>
      <c r="I60" s="137"/>
      <c r="J60" s="138">
        <f>J87</f>
        <v>0</v>
      </c>
      <c r="K60" s="135"/>
      <c r="L60" s="139"/>
    </row>
    <row r="61" spans="1:47" s="9" customFormat="1" ht="24.95" customHeight="1">
      <c r="B61" s="134"/>
      <c r="C61" s="135"/>
      <c r="D61" s="136" t="s">
        <v>903</v>
      </c>
      <c r="E61" s="137"/>
      <c r="F61" s="137"/>
      <c r="G61" s="137"/>
      <c r="H61" s="137"/>
      <c r="I61" s="137"/>
      <c r="J61" s="138">
        <f>J90</f>
        <v>289160</v>
      </c>
      <c r="K61" s="135"/>
      <c r="L61" s="139"/>
    </row>
    <row r="62" spans="1:47" s="9" customFormat="1" ht="24.95" customHeight="1">
      <c r="B62" s="134"/>
      <c r="C62" s="135"/>
      <c r="D62" s="136" t="s">
        <v>904</v>
      </c>
      <c r="E62" s="137"/>
      <c r="F62" s="137"/>
      <c r="G62" s="137"/>
      <c r="H62" s="137"/>
      <c r="I62" s="137"/>
      <c r="J62" s="138">
        <f>J97</f>
        <v>0</v>
      </c>
      <c r="K62" s="135"/>
      <c r="L62" s="139"/>
    </row>
    <row r="63" spans="1:47" s="9" customFormat="1" ht="24.95" customHeight="1">
      <c r="B63" s="134"/>
      <c r="C63" s="135"/>
      <c r="D63" s="136" t="s">
        <v>905</v>
      </c>
      <c r="E63" s="137"/>
      <c r="F63" s="137"/>
      <c r="G63" s="137"/>
      <c r="H63" s="137"/>
      <c r="I63" s="137"/>
      <c r="J63" s="138">
        <f>J102</f>
        <v>28080</v>
      </c>
      <c r="K63" s="135"/>
      <c r="L63" s="139"/>
    </row>
    <row r="64" spans="1:47" s="9" customFormat="1" ht="24.95" customHeight="1">
      <c r="B64" s="134"/>
      <c r="C64" s="135"/>
      <c r="D64" s="136" t="s">
        <v>676</v>
      </c>
      <c r="E64" s="137"/>
      <c r="F64" s="137"/>
      <c r="G64" s="137"/>
      <c r="H64" s="137"/>
      <c r="I64" s="137"/>
      <c r="J64" s="138">
        <f>J112</f>
        <v>0</v>
      </c>
      <c r="K64" s="135"/>
      <c r="L64" s="139"/>
    </row>
    <row r="65" spans="1:31" s="9" customFormat="1" ht="24.95" customHeight="1">
      <c r="B65" s="134"/>
      <c r="C65" s="135"/>
      <c r="D65" s="136" t="s">
        <v>123</v>
      </c>
      <c r="E65" s="137"/>
      <c r="F65" s="137"/>
      <c r="G65" s="137"/>
      <c r="H65" s="137"/>
      <c r="I65" s="137"/>
      <c r="J65" s="138">
        <f>J115</f>
        <v>0</v>
      </c>
      <c r="K65" s="135"/>
      <c r="L65" s="139"/>
    </row>
    <row r="66" spans="1:31" s="10" customFormat="1" ht="19.899999999999999" customHeight="1">
      <c r="B66" s="140"/>
      <c r="C66" s="141"/>
      <c r="D66" s="142" t="s">
        <v>128</v>
      </c>
      <c r="E66" s="143"/>
      <c r="F66" s="143"/>
      <c r="G66" s="143"/>
      <c r="H66" s="143"/>
      <c r="I66" s="143"/>
      <c r="J66" s="144">
        <f>J116</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129</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DP09 = EMP4 + EMP5</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101</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D1.4.4 - Elektroinstalace - DP09</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20</v>
      </c>
      <c r="D80" s="36"/>
      <c r="E80" s="36"/>
      <c r="F80" s="27" t="str">
        <f>F12</f>
        <v>Česká národní banka, Na příkopě 864/28, 110 00 Pra</v>
      </c>
      <c r="G80" s="36"/>
      <c r="H80" s="36"/>
      <c r="I80" s="29" t="s">
        <v>22</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24</v>
      </c>
      <c r="D82" s="36"/>
      <c r="E82" s="36"/>
      <c r="F82" s="27" t="str">
        <f>E15</f>
        <v>ČESKÁ NÁRODNÍ BANKA</v>
      </c>
      <c r="G82" s="36"/>
      <c r="H82" s="36"/>
      <c r="I82" s="29" t="s">
        <v>32</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30</v>
      </c>
      <c r="D83" s="36"/>
      <c r="E83" s="36"/>
      <c r="F83" s="27" t="str">
        <f>IF(E18="","",E18)</f>
        <v>Vyplň údaj</v>
      </c>
      <c r="G83" s="36"/>
      <c r="H83" s="36"/>
      <c r="I83" s="29" t="s">
        <v>37</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130</v>
      </c>
      <c r="D85" s="149" t="s">
        <v>59</v>
      </c>
      <c r="E85" s="149" t="s">
        <v>55</v>
      </c>
      <c r="F85" s="149" t="s">
        <v>56</v>
      </c>
      <c r="G85" s="149" t="s">
        <v>131</v>
      </c>
      <c r="H85" s="149" t="s">
        <v>132</v>
      </c>
      <c r="I85" s="149" t="s">
        <v>133</v>
      </c>
      <c r="J85" s="149" t="s">
        <v>107</v>
      </c>
      <c r="K85" s="150" t="s">
        <v>134</v>
      </c>
      <c r="L85" s="151"/>
      <c r="M85" s="68" t="s">
        <v>18</v>
      </c>
      <c r="N85" s="69" t="s">
        <v>44</v>
      </c>
      <c r="O85" s="69" t="s">
        <v>135</v>
      </c>
      <c r="P85" s="69" t="s">
        <v>136</v>
      </c>
      <c r="Q85" s="69" t="s">
        <v>137</v>
      </c>
      <c r="R85" s="69" t="s">
        <v>138</v>
      </c>
      <c r="S85" s="69" t="s">
        <v>139</v>
      </c>
      <c r="T85" s="70" t="s">
        <v>140</v>
      </c>
      <c r="U85" s="146"/>
      <c r="V85" s="146"/>
      <c r="W85" s="146"/>
      <c r="X85" s="146"/>
      <c r="Y85" s="146"/>
      <c r="Z85" s="146"/>
      <c r="AA85" s="146"/>
      <c r="AB85" s="146"/>
      <c r="AC85" s="146"/>
      <c r="AD85" s="146"/>
      <c r="AE85" s="146"/>
    </row>
    <row r="86" spans="1:65" s="2" customFormat="1" ht="22.9" customHeight="1">
      <c r="A86" s="34"/>
      <c r="B86" s="35"/>
      <c r="C86" s="75" t="s">
        <v>141</v>
      </c>
      <c r="D86" s="36"/>
      <c r="E86" s="36"/>
      <c r="F86" s="36"/>
      <c r="G86" s="36"/>
      <c r="H86" s="36"/>
      <c r="I86" s="36"/>
      <c r="J86" s="152">
        <f>BK86</f>
        <v>317240</v>
      </c>
      <c r="K86" s="36"/>
      <c r="L86" s="39"/>
      <c r="M86" s="71"/>
      <c r="N86" s="153"/>
      <c r="O86" s="72"/>
      <c r="P86" s="154">
        <f>P87+P90+P97+P102+P112+P115</f>
        <v>0</v>
      </c>
      <c r="Q86" s="72"/>
      <c r="R86" s="154">
        <f>R87+R90+R97+R102+R112+R115</f>
        <v>0</v>
      </c>
      <c r="S86" s="72"/>
      <c r="T86" s="155">
        <f>T87+T90+T97+T102+T112+T115</f>
        <v>0</v>
      </c>
      <c r="U86" s="34"/>
      <c r="V86" s="34"/>
      <c r="W86" s="34"/>
      <c r="X86" s="34"/>
      <c r="Y86" s="34"/>
      <c r="Z86" s="34"/>
      <c r="AA86" s="34"/>
      <c r="AB86" s="34"/>
      <c r="AC86" s="34"/>
      <c r="AD86" s="34"/>
      <c r="AE86" s="34"/>
      <c r="AT86" s="17" t="s">
        <v>73</v>
      </c>
      <c r="AU86" s="17" t="s">
        <v>108</v>
      </c>
      <c r="BK86" s="156">
        <f>BK87+BK90+BK97+BK102+BK112+BK115</f>
        <v>317240</v>
      </c>
    </row>
    <row r="87" spans="1:65" s="12" customFormat="1" ht="25.9" customHeight="1">
      <c r="B87" s="157"/>
      <c r="C87" s="158"/>
      <c r="D87" s="159" t="s">
        <v>73</v>
      </c>
      <c r="E87" s="160" t="s">
        <v>906</v>
      </c>
      <c r="F87" s="160" t="s">
        <v>907</v>
      </c>
      <c r="G87" s="158"/>
      <c r="H87" s="158"/>
      <c r="I87" s="161"/>
      <c r="J87" s="162">
        <f>BK87</f>
        <v>0</v>
      </c>
      <c r="K87" s="158"/>
      <c r="L87" s="163"/>
      <c r="M87" s="164"/>
      <c r="N87" s="165"/>
      <c r="O87" s="165"/>
      <c r="P87" s="166">
        <f>SUM(P88:P89)</f>
        <v>0</v>
      </c>
      <c r="Q87" s="165"/>
      <c r="R87" s="166">
        <f>SUM(R88:R89)</f>
        <v>0</v>
      </c>
      <c r="S87" s="165"/>
      <c r="T87" s="167">
        <f>SUM(T88:T89)</f>
        <v>0</v>
      </c>
      <c r="AR87" s="168" t="s">
        <v>82</v>
      </c>
      <c r="AT87" s="169" t="s">
        <v>73</v>
      </c>
      <c r="AU87" s="169" t="s">
        <v>74</v>
      </c>
      <c r="AY87" s="168" t="s">
        <v>144</v>
      </c>
      <c r="BK87" s="170">
        <f>SUM(BK88:BK89)</f>
        <v>0</v>
      </c>
    </row>
    <row r="88" spans="1:65" s="2" customFormat="1" ht="16.5" customHeight="1">
      <c r="A88" s="34"/>
      <c r="B88" s="35"/>
      <c r="C88" s="173" t="s">
        <v>82</v>
      </c>
      <c r="D88" s="173" t="s">
        <v>147</v>
      </c>
      <c r="E88" s="174" t="s">
        <v>908</v>
      </c>
      <c r="F88" s="175" t="s">
        <v>909</v>
      </c>
      <c r="G88" s="176" t="s">
        <v>766</v>
      </c>
      <c r="H88" s="177">
        <v>4</v>
      </c>
      <c r="I88" s="178"/>
      <c r="J88" s="177">
        <f>ROUND((ROUND(I88,2))*(ROUND(H88,2)),2)</f>
        <v>0</v>
      </c>
      <c r="K88" s="175" t="s">
        <v>248</v>
      </c>
      <c r="L88" s="39"/>
      <c r="M88" s="179" t="s">
        <v>18</v>
      </c>
      <c r="N88" s="180" t="s">
        <v>45</v>
      </c>
      <c r="O88" s="64"/>
      <c r="P88" s="181">
        <f>O88*H88</f>
        <v>0</v>
      </c>
      <c r="Q88" s="181">
        <v>0</v>
      </c>
      <c r="R88" s="181">
        <f>Q88*H88</f>
        <v>0</v>
      </c>
      <c r="S88" s="181">
        <v>0</v>
      </c>
      <c r="T88" s="182">
        <f>S88*H88</f>
        <v>0</v>
      </c>
      <c r="U88" s="34"/>
      <c r="V88" s="34"/>
      <c r="W88" s="34"/>
      <c r="X88" s="34"/>
      <c r="Y88" s="34"/>
      <c r="Z88" s="34"/>
      <c r="AA88" s="34"/>
      <c r="AB88" s="34"/>
      <c r="AC88" s="34"/>
      <c r="AD88" s="34"/>
      <c r="AE88" s="34"/>
      <c r="AR88" s="183" t="s">
        <v>152</v>
      </c>
      <c r="AT88" s="183" t="s">
        <v>147</v>
      </c>
      <c r="AU88" s="183" t="s">
        <v>82</v>
      </c>
      <c r="AY88" s="17" t="s">
        <v>144</v>
      </c>
      <c r="BE88" s="184">
        <f>IF(N88="základní",J88,0)</f>
        <v>0</v>
      </c>
      <c r="BF88" s="184">
        <f>IF(N88="snížená",J88,0)</f>
        <v>0</v>
      </c>
      <c r="BG88" s="184">
        <f>IF(N88="zákl. přenesená",J88,0)</f>
        <v>0</v>
      </c>
      <c r="BH88" s="184">
        <f>IF(N88="sníž. přenesená",J88,0)</f>
        <v>0</v>
      </c>
      <c r="BI88" s="184">
        <f>IF(N88="nulová",J88,0)</f>
        <v>0</v>
      </c>
      <c r="BJ88" s="17" t="s">
        <v>82</v>
      </c>
      <c r="BK88" s="184">
        <f>ROUND((ROUND(I88,2))*(ROUND(H88,2)),2)</f>
        <v>0</v>
      </c>
      <c r="BL88" s="17" t="s">
        <v>152</v>
      </c>
      <c r="BM88" s="183" t="s">
        <v>84</v>
      </c>
    </row>
    <row r="89" spans="1:65" s="2" customFormat="1" ht="39">
      <c r="A89" s="34"/>
      <c r="B89" s="35"/>
      <c r="C89" s="36"/>
      <c r="D89" s="192" t="s">
        <v>487</v>
      </c>
      <c r="E89" s="36"/>
      <c r="F89" s="233" t="s">
        <v>910</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487</v>
      </c>
      <c r="AU89" s="17" t="s">
        <v>82</v>
      </c>
    </row>
    <row r="90" spans="1:65" s="12" customFormat="1" ht="25.9" customHeight="1">
      <c r="B90" s="157"/>
      <c r="C90" s="158"/>
      <c r="D90" s="159" t="s">
        <v>73</v>
      </c>
      <c r="E90" s="160" t="s">
        <v>762</v>
      </c>
      <c r="F90" s="160" t="s">
        <v>911</v>
      </c>
      <c r="G90" s="158"/>
      <c r="H90" s="158"/>
      <c r="I90" s="161"/>
      <c r="J90" s="162">
        <f>BK90</f>
        <v>289160</v>
      </c>
      <c r="K90" s="158"/>
      <c r="L90" s="163"/>
      <c r="M90" s="164"/>
      <c r="N90" s="165"/>
      <c r="O90" s="165"/>
      <c r="P90" s="166">
        <f>SUM(P91:P96)</f>
        <v>0</v>
      </c>
      <c r="Q90" s="165"/>
      <c r="R90" s="166">
        <f>SUM(R91:R96)</f>
        <v>0</v>
      </c>
      <c r="S90" s="165"/>
      <c r="T90" s="167">
        <f>SUM(T91:T96)</f>
        <v>0</v>
      </c>
      <c r="AR90" s="168" t="s">
        <v>82</v>
      </c>
      <c r="AT90" s="169" t="s">
        <v>73</v>
      </c>
      <c r="AU90" s="169" t="s">
        <v>74</v>
      </c>
      <c r="AY90" s="168" t="s">
        <v>144</v>
      </c>
      <c r="BK90" s="170">
        <f>SUM(BK91:BK96)</f>
        <v>289160</v>
      </c>
    </row>
    <row r="91" spans="1:65" s="2" customFormat="1" ht="16.5" customHeight="1">
      <c r="A91" s="34"/>
      <c r="B91" s="35"/>
      <c r="C91" s="173" t="s">
        <v>84</v>
      </c>
      <c r="D91" s="173" t="s">
        <v>147</v>
      </c>
      <c r="E91" s="174" t="s">
        <v>912</v>
      </c>
      <c r="F91" s="175" t="s">
        <v>913</v>
      </c>
      <c r="G91" s="176" t="s">
        <v>766</v>
      </c>
      <c r="H91" s="177">
        <v>4</v>
      </c>
      <c r="I91" s="177">
        <v>5790</v>
      </c>
      <c r="J91" s="177">
        <f>ROUND((ROUND(I91,2))*(ROUND(H91,2)),2)</f>
        <v>23160</v>
      </c>
      <c r="K91" s="175" t="s">
        <v>248</v>
      </c>
      <c r="L91" s="39"/>
      <c r="M91" s="179" t="s">
        <v>18</v>
      </c>
      <c r="N91" s="180" t="s">
        <v>45</v>
      </c>
      <c r="O91" s="64"/>
      <c r="P91" s="181">
        <f>O91*H91</f>
        <v>0</v>
      </c>
      <c r="Q91" s="181">
        <v>0</v>
      </c>
      <c r="R91" s="181">
        <f>Q91*H91</f>
        <v>0</v>
      </c>
      <c r="S91" s="181">
        <v>0</v>
      </c>
      <c r="T91" s="182">
        <f>S91*H91</f>
        <v>0</v>
      </c>
      <c r="U91" s="34"/>
      <c r="V91" s="34"/>
      <c r="W91" s="34"/>
      <c r="X91" s="34"/>
      <c r="Y91" s="34"/>
      <c r="Z91" s="34"/>
      <c r="AA91" s="34"/>
      <c r="AB91" s="34"/>
      <c r="AC91" s="34"/>
      <c r="AD91" s="34"/>
      <c r="AE91" s="34"/>
      <c r="AR91" s="183" t="s">
        <v>152</v>
      </c>
      <c r="AT91" s="183" t="s">
        <v>147</v>
      </c>
      <c r="AU91" s="183" t="s">
        <v>82</v>
      </c>
      <c r="AY91" s="17" t="s">
        <v>144</v>
      </c>
      <c r="BE91" s="184">
        <f>IF(N91="základní",J91,0)</f>
        <v>23160</v>
      </c>
      <c r="BF91" s="184">
        <f>IF(N91="snížená",J91,0)</f>
        <v>0</v>
      </c>
      <c r="BG91" s="184">
        <f>IF(N91="zákl. přenesená",J91,0)</f>
        <v>0</v>
      </c>
      <c r="BH91" s="184">
        <f>IF(N91="sníž. přenesená",J91,0)</f>
        <v>0</v>
      </c>
      <c r="BI91" s="184">
        <f>IF(N91="nulová",J91,0)</f>
        <v>0</v>
      </c>
      <c r="BJ91" s="17" t="s">
        <v>82</v>
      </c>
      <c r="BK91" s="184">
        <f>ROUND((ROUND(I91,2))*(ROUND(H91,2)),2)</f>
        <v>23160</v>
      </c>
      <c r="BL91" s="17" t="s">
        <v>152</v>
      </c>
      <c r="BM91" s="183" t="s">
        <v>914</v>
      </c>
    </row>
    <row r="92" spans="1:65" s="2" customFormat="1" ht="48.75">
      <c r="A92" s="34"/>
      <c r="B92" s="35"/>
      <c r="C92" s="36"/>
      <c r="D92" s="192" t="s">
        <v>487</v>
      </c>
      <c r="E92" s="36"/>
      <c r="F92" s="233" t="s">
        <v>915</v>
      </c>
      <c r="G92" s="36"/>
      <c r="H92" s="36"/>
      <c r="I92" s="288"/>
      <c r="J92" s="36"/>
      <c r="K92" s="36"/>
      <c r="L92" s="39"/>
      <c r="M92" s="188"/>
      <c r="N92" s="189"/>
      <c r="O92" s="64"/>
      <c r="P92" s="64"/>
      <c r="Q92" s="64"/>
      <c r="R92" s="64"/>
      <c r="S92" s="64"/>
      <c r="T92" s="65"/>
      <c r="U92" s="34"/>
      <c r="V92" s="34"/>
      <c r="W92" s="34"/>
      <c r="X92" s="34"/>
      <c r="Y92" s="34"/>
      <c r="Z92" s="34"/>
      <c r="AA92" s="34"/>
      <c r="AB92" s="34"/>
      <c r="AC92" s="34"/>
      <c r="AD92" s="34"/>
      <c r="AE92" s="34"/>
      <c r="AT92" s="17" t="s">
        <v>487</v>
      </c>
      <c r="AU92" s="17" t="s">
        <v>82</v>
      </c>
    </row>
    <row r="93" spans="1:65" s="2" customFormat="1" ht="16.5" customHeight="1">
      <c r="A93" s="34"/>
      <c r="B93" s="35"/>
      <c r="C93" s="173" t="s">
        <v>145</v>
      </c>
      <c r="D93" s="173" t="s">
        <v>147</v>
      </c>
      <c r="E93" s="174" t="s">
        <v>916</v>
      </c>
      <c r="F93" s="175" t="s">
        <v>917</v>
      </c>
      <c r="G93" s="176" t="s">
        <v>766</v>
      </c>
      <c r="H93" s="177">
        <v>20</v>
      </c>
      <c r="I93" s="177">
        <v>13300</v>
      </c>
      <c r="J93" s="177">
        <f>ROUND((ROUND(I93,2))*(ROUND(H93,2)),2)</f>
        <v>266000</v>
      </c>
      <c r="K93" s="175" t="s">
        <v>248</v>
      </c>
      <c r="L93" s="39"/>
      <c r="M93" s="179" t="s">
        <v>18</v>
      </c>
      <c r="N93" s="180" t="s">
        <v>45</v>
      </c>
      <c r="O93" s="64"/>
      <c r="P93" s="181">
        <f>O93*H93</f>
        <v>0</v>
      </c>
      <c r="Q93" s="181">
        <v>0</v>
      </c>
      <c r="R93" s="181">
        <f>Q93*H93</f>
        <v>0</v>
      </c>
      <c r="S93" s="181">
        <v>0</v>
      </c>
      <c r="T93" s="182">
        <f>S93*H93</f>
        <v>0</v>
      </c>
      <c r="U93" s="34"/>
      <c r="V93" s="34"/>
      <c r="W93" s="34"/>
      <c r="X93" s="34"/>
      <c r="Y93" s="34"/>
      <c r="Z93" s="34"/>
      <c r="AA93" s="34"/>
      <c r="AB93" s="34"/>
      <c r="AC93" s="34"/>
      <c r="AD93" s="34"/>
      <c r="AE93" s="34"/>
      <c r="AR93" s="183" t="s">
        <v>152</v>
      </c>
      <c r="AT93" s="183" t="s">
        <v>147</v>
      </c>
      <c r="AU93" s="183" t="s">
        <v>82</v>
      </c>
      <c r="AY93" s="17" t="s">
        <v>144</v>
      </c>
      <c r="BE93" s="184">
        <f>IF(N93="základní",J93,0)</f>
        <v>266000</v>
      </c>
      <c r="BF93" s="184">
        <f>IF(N93="snížená",J93,0)</f>
        <v>0</v>
      </c>
      <c r="BG93" s="184">
        <f>IF(N93="zákl. přenesená",J93,0)</f>
        <v>0</v>
      </c>
      <c r="BH93" s="184">
        <f>IF(N93="sníž. přenesená",J93,0)</f>
        <v>0</v>
      </c>
      <c r="BI93" s="184">
        <f>IF(N93="nulová",J93,0)</f>
        <v>0</v>
      </c>
      <c r="BJ93" s="17" t="s">
        <v>82</v>
      </c>
      <c r="BK93" s="184">
        <f>ROUND((ROUND(I93,2))*(ROUND(H93,2)),2)</f>
        <v>266000</v>
      </c>
      <c r="BL93" s="17" t="s">
        <v>152</v>
      </c>
      <c r="BM93" s="183" t="s">
        <v>152</v>
      </c>
    </row>
    <row r="94" spans="1:65" s="2" customFormat="1" ht="87.75">
      <c r="A94" s="34"/>
      <c r="B94" s="35"/>
      <c r="C94" s="36"/>
      <c r="D94" s="192" t="s">
        <v>487</v>
      </c>
      <c r="E94" s="36"/>
      <c r="F94" s="233" t="s">
        <v>918</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487</v>
      </c>
      <c r="AU94" s="17" t="s">
        <v>82</v>
      </c>
    </row>
    <row r="95" spans="1:65" s="2" customFormat="1" ht="16.5" customHeight="1">
      <c r="A95" s="34"/>
      <c r="B95" s="35"/>
      <c r="C95" s="173" t="s">
        <v>152</v>
      </c>
      <c r="D95" s="173" t="s">
        <v>147</v>
      </c>
      <c r="E95" s="174" t="s">
        <v>919</v>
      </c>
      <c r="F95" s="175" t="s">
        <v>920</v>
      </c>
      <c r="G95" s="176" t="s">
        <v>766</v>
      </c>
      <c r="H95" s="177">
        <v>20</v>
      </c>
      <c r="I95" s="178"/>
      <c r="J95" s="177">
        <f>ROUND((ROUND(I95,2))*(ROUND(H95,2)),2)</f>
        <v>0</v>
      </c>
      <c r="K95" s="175" t="s">
        <v>248</v>
      </c>
      <c r="L95" s="39"/>
      <c r="M95" s="179" t="s">
        <v>18</v>
      </c>
      <c r="N95" s="180" t="s">
        <v>45</v>
      </c>
      <c r="O95" s="64"/>
      <c r="P95" s="181">
        <f>O95*H95</f>
        <v>0</v>
      </c>
      <c r="Q95" s="181">
        <v>0</v>
      </c>
      <c r="R95" s="181">
        <f>Q95*H95</f>
        <v>0</v>
      </c>
      <c r="S95" s="181">
        <v>0</v>
      </c>
      <c r="T95" s="182">
        <f>S95*H95</f>
        <v>0</v>
      </c>
      <c r="U95" s="34"/>
      <c r="V95" s="34"/>
      <c r="W95" s="34"/>
      <c r="X95" s="34"/>
      <c r="Y95" s="34"/>
      <c r="Z95" s="34"/>
      <c r="AA95" s="34"/>
      <c r="AB95" s="34"/>
      <c r="AC95" s="34"/>
      <c r="AD95" s="34"/>
      <c r="AE95" s="34"/>
      <c r="AR95" s="183" t="s">
        <v>152</v>
      </c>
      <c r="AT95" s="183" t="s">
        <v>147</v>
      </c>
      <c r="AU95" s="183" t="s">
        <v>82</v>
      </c>
      <c r="AY95" s="17" t="s">
        <v>144</v>
      </c>
      <c r="BE95" s="184">
        <f>IF(N95="základní",J95,0)</f>
        <v>0</v>
      </c>
      <c r="BF95" s="184">
        <f>IF(N95="snížená",J95,0)</f>
        <v>0</v>
      </c>
      <c r="BG95" s="184">
        <f>IF(N95="zákl. přenesená",J95,0)</f>
        <v>0</v>
      </c>
      <c r="BH95" s="184">
        <f>IF(N95="sníž. přenesená",J95,0)</f>
        <v>0</v>
      </c>
      <c r="BI95" s="184">
        <f>IF(N95="nulová",J95,0)</f>
        <v>0</v>
      </c>
      <c r="BJ95" s="17" t="s">
        <v>82</v>
      </c>
      <c r="BK95" s="184">
        <f>ROUND((ROUND(I95,2))*(ROUND(H95,2)),2)</f>
        <v>0</v>
      </c>
      <c r="BL95" s="17" t="s">
        <v>152</v>
      </c>
      <c r="BM95" s="183" t="s">
        <v>172</v>
      </c>
    </row>
    <row r="96" spans="1:65" s="2" customFormat="1" ht="19.5">
      <c r="A96" s="34"/>
      <c r="B96" s="35"/>
      <c r="C96" s="36"/>
      <c r="D96" s="192" t="s">
        <v>487</v>
      </c>
      <c r="E96" s="36"/>
      <c r="F96" s="233" t="s">
        <v>921</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487</v>
      </c>
      <c r="AU96" s="17" t="s">
        <v>82</v>
      </c>
    </row>
    <row r="97" spans="1:65" s="12" customFormat="1" ht="25.9" customHeight="1">
      <c r="B97" s="157"/>
      <c r="C97" s="158"/>
      <c r="D97" s="159" t="s">
        <v>73</v>
      </c>
      <c r="E97" s="160" t="s">
        <v>781</v>
      </c>
      <c r="F97" s="160" t="s">
        <v>922</v>
      </c>
      <c r="G97" s="158"/>
      <c r="H97" s="158"/>
      <c r="I97" s="161"/>
      <c r="J97" s="162">
        <f>BK97</f>
        <v>0</v>
      </c>
      <c r="K97" s="158"/>
      <c r="L97" s="163"/>
      <c r="M97" s="164"/>
      <c r="N97" s="165"/>
      <c r="O97" s="165"/>
      <c r="P97" s="166">
        <f>SUM(P98:P101)</f>
        <v>0</v>
      </c>
      <c r="Q97" s="165"/>
      <c r="R97" s="166">
        <f>SUM(R98:R101)</f>
        <v>0</v>
      </c>
      <c r="S97" s="165"/>
      <c r="T97" s="167">
        <f>SUM(T98:T101)</f>
        <v>0</v>
      </c>
      <c r="AR97" s="168" t="s">
        <v>82</v>
      </c>
      <c r="AT97" s="169" t="s">
        <v>73</v>
      </c>
      <c r="AU97" s="169" t="s">
        <v>74</v>
      </c>
      <c r="AY97" s="168" t="s">
        <v>144</v>
      </c>
      <c r="BK97" s="170">
        <f>SUM(BK98:BK101)</f>
        <v>0</v>
      </c>
    </row>
    <row r="98" spans="1:65" s="2" customFormat="1" ht="21.75" customHeight="1">
      <c r="A98" s="34"/>
      <c r="B98" s="35"/>
      <c r="C98" s="173" t="s">
        <v>182</v>
      </c>
      <c r="D98" s="173" t="s">
        <v>147</v>
      </c>
      <c r="E98" s="174" t="s">
        <v>923</v>
      </c>
      <c r="F98" s="175" t="s">
        <v>924</v>
      </c>
      <c r="G98" s="176" t="s">
        <v>247</v>
      </c>
      <c r="H98" s="177">
        <v>60</v>
      </c>
      <c r="I98" s="178"/>
      <c r="J98" s="177">
        <f>ROUND((ROUND(I98,2))*(ROUND(H98,2)),2)</f>
        <v>0</v>
      </c>
      <c r="K98" s="175" t="s">
        <v>248</v>
      </c>
      <c r="L98" s="39"/>
      <c r="M98" s="179" t="s">
        <v>18</v>
      </c>
      <c r="N98" s="180" t="s">
        <v>45</v>
      </c>
      <c r="O98" s="64"/>
      <c r="P98" s="181">
        <f>O98*H98</f>
        <v>0</v>
      </c>
      <c r="Q98" s="181">
        <v>0</v>
      </c>
      <c r="R98" s="181">
        <f>Q98*H98</f>
        <v>0</v>
      </c>
      <c r="S98" s="181">
        <v>0</v>
      </c>
      <c r="T98" s="182">
        <f>S98*H98</f>
        <v>0</v>
      </c>
      <c r="U98" s="34"/>
      <c r="V98" s="34"/>
      <c r="W98" s="34"/>
      <c r="X98" s="34"/>
      <c r="Y98" s="34"/>
      <c r="Z98" s="34"/>
      <c r="AA98" s="34"/>
      <c r="AB98" s="34"/>
      <c r="AC98" s="34"/>
      <c r="AD98" s="34"/>
      <c r="AE98" s="34"/>
      <c r="AR98" s="183" t="s">
        <v>152</v>
      </c>
      <c r="AT98" s="183" t="s">
        <v>147</v>
      </c>
      <c r="AU98" s="183" t="s">
        <v>82</v>
      </c>
      <c r="AY98" s="17" t="s">
        <v>144</v>
      </c>
      <c r="BE98" s="184">
        <f>IF(N98="základní",J98,0)</f>
        <v>0</v>
      </c>
      <c r="BF98" s="184">
        <f>IF(N98="snížená",J98,0)</f>
        <v>0</v>
      </c>
      <c r="BG98" s="184">
        <f>IF(N98="zákl. přenesená",J98,0)</f>
        <v>0</v>
      </c>
      <c r="BH98" s="184">
        <f>IF(N98="sníž. přenesená",J98,0)</f>
        <v>0</v>
      </c>
      <c r="BI98" s="184">
        <f>IF(N98="nulová",J98,0)</f>
        <v>0</v>
      </c>
      <c r="BJ98" s="17" t="s">
        <v>82</v>
      </c>
      <c r="BK98" s="184">
        <f>ROUND((ROUND(I98,2))*(ROUND(H98,2)),2)</f>
        <v>0</v>
      </c>
      <c r="BL98" s="17" t="s">
        <v>152</v>
      </c>
      <c r="BM98" s="183" t="s">
        <v>201</v>
      </c>
    </row>
    <row r="99" spans="1:65" s="2" customFormat="1" ht="16.5" customHeight="1">
      <c r="A99" s="34"/>
      <c r="B99" s="35"/>
      <c r="C99" s="173" t="s">
        <v>172</v>
      </c>
      <c r="D99" s="173" t="s">
        <v>147</v>
      </c>
      <c r="E99" s="174" t="s">
        <v>925</v>
      </c>
      <c r="F99" s="175" t="s">
        <v>926</v>
      </c>
      <c r="G99" s="176" t="s">
        <v>247</v>
      </c>
      <c r="H99" s="177">
        <v>125</v>
      </c>
      <c r="I99" s="178"/>
      <c r="J99" s="177">
        <f>ROUND((ROUND(I99,2))*(ROUND(H99,2)),2)</f>
        <v>0</v>
      </c>
      <c r="K99" s="175" t="s">
        <v>248</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152</v>
      </c>
      <c r="AT99" s="183" t="s">
        <v>147</v>
      </c>
      <c r="AU99" s="183" t="s">
        <v>82</v>
      </c>
      <c r="AY99" s="17" t="s">
        <v>144</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152</v>
      </c>
      <c r="BM99" s="183" t="s">
        <v>213</v>
      </c>
    </row>
    <row r="100" spans="1:65" s="2" customFormat="1" ht="16.5" customHeight="1">
      <c r="A100" s="34"/>
      <c r="B100" s="35"/>
      <c r="C100" s="173" t="s">
        <v>195</v>
      </c>
      <c r="D100" s="173" t="s">
        <v>147</v>
      </c>
      <c r="E100" s="174" t="s">
        <v>927</v>
      </c>
      <c r="F100" s="175" t="s">
        <v>928</v>
      </c>
      <c r="G100" s="176" t="s">
        <v>247</v>
      </c>
      <c r="H100" s="177">
        <v>170</v>
      </c>
      <c r="I100" s="178"/>
      <c r="J100" s="177">
        <f>ROUND((ROUND(I100,2))*(ROUND(H100,2)),2)</f>
        <v>0</v>
      </c>
      <c r="K100" s="175" t="s">
        <v>248</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152</v>
      </c>
      <c r="AT100" s="183" t="s">
        <v>147</v>
      </c>
      <c r="AU100" s="183" t="s">
        <v>82</v>
      </c>
      <c r="AY100" s="17" t="s">
        <v>144</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152</v>
      </c>
      <c r="BM100" s="183" t="s">
        <v>230</v>
      </c>
    </row>
    <row r="101" spans="1:65" s="2" customFormat="1" ht="21.75" customHeight="1">
      <c r="A101" s="34"/>
      <c r="B101" s="35"/>
      <c r="C101" s="173" t="s">
        <v>201</v>
      </c>
      <c r="D101" s="173" t="s">
        <v>147</v>
      </c>
      <c r="E101" s="174" t="s">
        <v>929</v>
      </c>
      <c r="F101" s="175" t="s">
        <v>930</v>
      </c>
      <c r="G101" s="176" t="s">
        <v>766</v>
      </c>
      <c r="H101" s="177">
        <v>36</v>
      </c>
      <c r="I101" s="178"/>
      <c r="J101" s="177">
        <f>ROUND((ROUND(I101,2))*(ROUND(H101,2)),2)</f>
        <v>0</v>
      </c>
      <c r="K101" s="175" t="s">
        <v>248</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152</v>
      </c>
      <c r="AT101" s="183" t="s">
        <v>147</v>
      </c>
      <c r="AU101" s="183" t="s">
        <v>82</v>
      </c>
      <c r="AY101" s="17" t="s">
        <v>144</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152</v>
      </c>
      <c r="BM101" s="183" t="s">
        <v>244</v>
      </c>
    </row>
    <row r="102" spans="1:65" s="12" customFormat="1" ht="25.9" customHeight="1">
      <c r="B102" s="157"/>
      <c r="C102" s="158"/>
      <c r="D102" s="159" t="s">
        <v>73</v>
      </c>
      <c r="E102" s="160" t="s">
        <v>794</v>
      </c>
      <c r="F102" s="160" t="s">
        <v>931</v>
      </c>
      <c r="G102" s="158"/>
      <c r="H102" s="158"/>
      <c r="I102" s="161"/>
      <c r="J102" s="162">
        <f>BK102</f>
        <v>28080</v>
      </c>
      <c r="K102" s="158"/>
      <c r="L102" s="163"/>
      <c r="M102" s="164"/>
      <c r="N102" s="165"/>
      <c r="O102" s="165"/>
      <c r="P102" s="166">
        <f>SUM(P103:P111)</f>
        <v>0</v>
      </c>
      <c r="Q102" s="165"/>
      <c r="R102" s="166">
        <f>SUM(R103:R111)</f>
        <v>0</v>
      </c>
      <c r="S102" s="165"/>
      <c r="T102" s="167">
        <f>SUM(T103:T111)</f>
        <v>0</v>
      </c>
      <c r="AR102" s="168" t="s">
        <v>82</v>
      </c>
      <c r="AT102" s="169" t="s">
        <v>73</v>
      </c>
      <c r="AU102" s="169" t="s">
        <v>74</v>
      </c>
      <c r="AY102" s="168" t="s">
        <v>144</v>
      </c>
      <c r="BK102" s="170">
        <f>SUM(BK103:BK111)</f>
        <v>28080</v>
      </c>
    </row>
    <row r="103" spans="1:65" s="2" customFormat="1" ht="21.75" customHeight="1">
      <c r="A103" s="34"/>
      <c r="B103" s="35"/>
      <c r="C103" s="173" t="s">
        <v>206</v>
      </c>
      <c r="D103" s="173" t="s">
        <v>147</v>
      </c>
      <c r="E103" s="174" t="s">
        <v>932</v>
      </c>
      <c r="F103" s="175" t="s">
        <v>933</v>
      </c>
      <c r="G103" s="176" t="s">
        <v>263</v>
      </c>
      <c r="H103" s="177">
        <v>1</v>
      </c>
      <c r="I103" s="178"/>
      <c r="J103" s="177">
        <f t="shared" ref="J103:J111" si="0">ROUND((ROUND(I103,2))*(ROUND(H103,2)),2)</f>
        <v>0</v>
      </c>
      <c r="K103" s="175" t="s">
        <v>248</v>
      </c>
      <c r="L103" s="39"/>
      <c r="M103" s="179" t="s">
        <v>18</v>
      </c>
      <c r="N103" s="180" t="s">
        <v>45</v>
      </c>
      <c r="O103" s="64"/>
      <c r="P103" s="181">
        <f t="shared" ref="P103:P111" si="1">O103*H103</f>
        <v>0</v>
      </c>
      <c r="Q103" s="181">
        <v>0</v>
      </c>
      <c r="R103" s="181">
        <f t="shared" ref="R103:R111" si="2">Q103*H103</f>
        <v>0</v>
      </c>
      <c r="S103" s="181">
        <v>0</v>
      </c>
      <c r="T103" s="182">
        <f t="shared" ref="T103:T111" si="3">S103*H103</f>
        <v>0</v>
      </c>
      <c r="U103" s="34"/>
      <c r="V103" s="34"/>
      <c r="W103" s="34"/>
      <c r="X103" s="34"/>
      <c r="Y103" s="34"/>
      <c r="Z103" s="34"/>
      <c r="AA103" s="34"/>
      <c r="AB103" s="34"/>
      <c r="AC103" s="34"/>
      <c r="AD103" s="34"/>
      <c r="AE103" s="34"/>
      <c r="AR103" s="183" t="s">
        <v>152</v>
      </c>
      <c r="AT103" s="183" t="s">
        <v>147</v>
      </c>
      <c r="AU103" s="183" t="s">
        <v>82</v>
      </c>
      <c r="AY103" s="17" t="s">
        <v>144</v>
      </c>
      <c r="BE103" s="184">
        <f t="shared" ref="BE103:BE111" si="4">IF(N103="základní",J103,0)</f>
        <v>0</v>
      </c>
      <c r="BF103" s="184">
        <f t="shared" ref="BF103:BF111" si="5">IF(N103="snížená",J103,0)</f>
        <v>0</v>
      </c>
      <c r="BG103" s="184">
        <f t="shared" ref="BG103:BG111" si="6">IF(N103="zákl. přenesená",J103,0)</f>
        <v>0</v>
      </c>
      <c r="BH103" s="184">
        <f t="shared" ref="BH103:BH111" si="7">IF(N103="sníž. přenesená",J103,0)</f>
        <v>0</v>
      </c>
      <c r="BI103" s="184">
        <f t="shared" ref="BI103:BI111" si="8">IF(N103="nulová",J103,0)</f>
        <v>0</v>
      </c>
      <c r="BJ103" s="17" t="s">
        <v>82</v>
      </c>
      <c r="BK103" s="184">
        <f t="shared" ref="BK103:BK111" si="9">ROUND((ROUND(I103,2))*(ROUND(H103,2)),2)</f>
        <v>0</v>
      </c>
      <c r="BL103" s="17" t="s">
        <v>152</v>
      </c>
      <c r="BM103" s="183" t="s">
        <v>252</v>
      </c>
    </row>
    <row r="104" spans="1:65" s="2" customFormat="1" ht="24.2" customHeight="1">
      <c r="A104" s="34"/>
      <c r="B104" s="35"/>
      <c r="C104" s="173" t="s">
        <v>213</v>
      </c>
      <c r="D104" s="173" t="s">
        <v>147</v>
      </c>
      <c r="E104" s="174" t="s">
        <v>934</v>
      </c>
      <c r="F104" s="175" t="s">
        <v>935</v>
      </c>
      <c r="G104" s="176" t="s">
        <v>766</v>
      </c>
      <c r="H104" s="177">
        <v>20</v>
      </c>
      <c r="I104" s="177">
        <v>980</v>
      </c>
      <c r="J104" s="177">
        <f t="shared" si="0"/>
        <v>19600</v>
      </c>
      <c r="K104" s="175" t="s">
        <v>248</v>
      </c>
      <c r="L104" s="39"/>
      <c r="M104" s="179" t="s">
        <v>18</v>
      </c>
      <c r="N104" s="180" t="s">
        <v>45</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152</v>
      </c>
      <c r="AT104" s="183" t="s">
        <v>147</v>
      </c>
      <c r="AU104" s="183" t="s">
        <v>82</v>
      </c>
      <c r="AY104" s="17" t="s">
        <v>144</v>
      </c>
      <c r="BE104" s="184">
        <f t="shared" si="4"/>
        <v>19600</v>
      </c>
      <c r="BF104" s="184">
        <f t="shared" si="5"/>
        <v>0</v>
      </c>
      <c r="BG104" s="184">
        <f t="shared" si="6"/>
        <v>0</v>
      </c>
      <c r="BH104" s="184">
        <f t="shared" si="7"/>
        <v>0</v>
      </c>
      <c r="BI104" s="184">
        <f t="shared" si="8"/>
        <v>0</v>
      </c>
      <c r="BJ104" s="17" t="s">
        <v>82</v>
      </c>
      <c r="BK104" s="184">
        <f t="shared" si="9"/>
        <v>19600</v>
      </c>
      <c r="BL104" s="17" t="s">
        <v>152</v>
      </c>
      <c r="BM104" s="183" t="s">
        <v>260</v>
      </c>
    </row>
    <row r="105" spans="1:65" s="2" customFormat="1" ht="24.2" customHeight="1">
      <c r="A105" s="34"/>
      <c r="B105" s="35"/>
      <c r="C105" s="173" t="s">
        <v>219</v>
      </c>
      <c r="D105" s="173" t="s">
        <v>147</v>
      </c>
      <c r="E105" s="174" t="s">
        <v>936</v>
      </c>
      <c r="F105" s="175" t="s">
        <v>937</v>
      </c>
      <c r="G105" s="176" t="s">
        <v>766</v>
      </c>
      <c r="H105" s="177">
        <v>4</v>
      </c>
      <c r="I105" s="177">
        <v>2120</v>
      </c>
      <c r="J105" s="177">
        <f t="shared" si="0"/>
        <v>8480</v>
      </c>
      <c r="K105" s="175" t="s">
        <v>248</v>
      </c>
      <c r="L105" s="39"/>
      <c r="M105" s="179" t="s">
        <v>18</v>
      </c>
      <c r="N105" s="180" t="s">
        <v>45</v>
      </c>
      <c r="O105" s="64"/>
      <c r="P105" s="181">
        <f t="shared" si="1"/>
        <v>0</v>
      </c>
      <c r="Q105" s="181">
        <v>0</v>
      </c>
      <c r="R105" s="181">
        <f t="shared" si="2"/>
        <v>0</v>
      </c>
      <c r="S105" s="181">
        <v>0</v>
      </c>
      <c r="T105" s="182">
        <f t="shared" si="3"/>
        <v>0</v>
      </c>
      <c r="U105" s="34"/>
      <c r="V105" s="34"/>
      <c r="W105" s="34"/>
      <c r="X105" s="34"/>
      <c r="Y105" s="34"/>
      <c r="Z105" s="34"/>
      <c r="AA105" s="34"/>
      <c r="AB105" s="34"/>
      <c r="AC105" s="34"/>
      <c r="AD105" s="34"/>
      <c r="AE105" s="34"/>
      <c r="AR105" s="183" t="s">
        <v>152</v>
      </c>
      <c r="AT105" s="183" t="s">
        <v>147</v>
      </c>
      <c r="AU105" s="183" t="s">
        <v>82</v>
      </c>
      <c r="AY105" s="17" t="s">
        <v>144</v>
      </c>
      <c r="BE105" s="184">
        <f t="shared" si="4"/>
        <v>8480</v>
      </c>
      <c r="BF105" s="184">
        <f t="shared" si="5"/>
        <v>0</v>
      </c>
      <c r="BG105" s="184">
        <f t="shared" si="6"/>
        <v>0</v>
      </c>
      <c r="BH105" s="184">
        <f t="shared" si="7"/>
        <v>0</v>
      </c>
      <c r="BI105" s="184">
        <f t="shared" si="8"/>
        <v>0</v>
      </c>
      <c r="BJ105" s="17" t="s">
        <v>82</v>
      </c>
      <c r="BK105" s="184">
        <f t="shared" si="9"/>
        <v>8480</v>
      </c>
      <c r="BL105" s="17" t="s">
        <v>152</v>
      </c>
      <c r="BM105" s="183" t="s">
        <v>273</v>
      </c>
    </row>
    <row r="106" spans="1:65" s="2" customFormat="1" ht="16.5" customHeight="1">
      <c r="A106" s="34"/>
      <c r="B106" s="35"/>
      <c r="C106" s="173" t="s">
        <v>230</v>
      </c>
      <c r="D106" s="173" t="s">
        <v>147</v>
      </c>
      <c r="E106" s="174" t="s">
        <v>938</v>
      </c>
      <c r="F106" s="175" t="s">
        <v>939</v>
      </c>
      <c r="G106" s="176" t="s">
        <v>263</v>
      </c>
      <c r="H106" s="177">
        <v>2</v>
      </c>
      <c r="I106" s="178"/>
      <c r="J106" s="177">
        <f t="shared" si="0"/>
        <v>0</v>
      </c>
      <c r="K106" s="175" t="s">
        <v>248</v>
      </c>
      <c r="L106" s="39"/>
      <c r="M106" s="179" t="s">
        <v>18</v>
      </c>
      <c r="N106" s="180" t="s">
        <v>45</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152</v>
      </c>
      <c r="AT106" s="183" t="s">
        <v>147</v>
      </c>
      <c r="AU106" s="183" t="s">
        <v>82</v>
      </c>
      <c r="AY106" s="17" t="s">
        <v>144</v>
      </c>
      <c r="BE106" s="184">
        <f t="shared" si="4"/>
        <v>0</v>
      </c>
      <c r="BF106" s="184">
        <f t="shared" si="5"/>
        <v>0</v>
      </c>
      <c r="BG106" s="184">
        <f t="shared" si="6"/>
        <v>0</v>
      </c>
      <c r="BH106" s="184">
        <f t="shared" si="7"/>
        <v>0</v>
      </c>
      <c r="BI106" s="184">
        <f t="shared" si="8"/>
        <v>0</v>
      </c>
      <c r="BJ106" s="17" t="s">
        <v>82</v>
      </c>
      <c r="BK106" s="184">
        <f t="shared" si="9"/>
        <v>0</v>
      </c>
      <c r="BL106" s="17" t="s">
        <v>152</v>
      </c>
      <c r="BM106" s="183" t="s">
        <v>283</v>
      </c>
    </row>
    <row r="107" spans="1:65" s="2" customFormat="1" ht="16.5" customHeight="1">
      <c r="A107" s="34"/>
      <c r="B107" s="35"/>
      <c r="C107" s="173" t="s">
        <v>238</v>
      </c>
      <c r="D107" s="173" t="s">
        <v>147</v>
      </c>
      <c r="E107" s="174" t="s">
        <v>940</v>
      </c>
      <c r="F107" s="175" t="s">
        <v>941</v>
      </c>
      <c r="G107" s="176" t="s">
        <v>263</v>
      </c>
      <c r="H107" s="177">
        <v>2</v>
      </c>
      <c r="I107" s="178"/>
      <c r="J107" s="177">
        <f t="shared" si="0"/>
        <v>0</v>
      </c>
      <c r="K107" s="175" t="s">
        <v>248</v>
      </c>
      <c r="L107" s="39"/>
      <c r="M107" s="179" t="s">
        <v>18</v>
      </c>
      <c r="N107" s="180" t="s">
        <v>45</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152</v>
      </c>
      <c r="AT107" s="183" t="s">
        <v>147</v>
      </c>
      <c r="AU107" s="183" t="s">
        <v>82</v>
      </c>
      <c r="AY107" s="17" t="s">
        <v>144</v>
      </c>
      <c r="BE107" s="184">
        <f t="shared" si="4"/>
        <v>0</v>
      </c>
      <c r="BF107" s="184">
        <f t="shared" si="5"/>
        <v>0</v>
      </c>
      <c r="BG107" s="184">
        <f t="shared" si="6"/>
        <v>0</v>
      </c>
      <c r="BH107" s="184">
        <f t="shared" si="7"/>
        <v>0</v>
      </c>
      <c r="BI107" s="184">
        <f t="shared" si="8"/>
        <v>0</v>
      </c>
      <c r="BJ107" s="17" t="s">
        <v>82</v>
      </c>
      <c r="BK107" s="184">
        <f t="shared" si="9"/>
        <v>0</v>
      </c>
      <c r="BL107" s="17" t="s">
        <v>152</v>
      </c>
      <c r="BM107" s="183" t="s">
        <v>942</v>
      </c>
    </row>
    <row r="108" spans="1:65" s="2" customFormat="1" ht="24.2" customHeight="1">
      <c r="A108" s="34"/>
      <c r="B108" s="35"/>
      <c r="C108" s="173" t="s">
        <v>244</v>
      </c>
      <c r="D108" s="173" t="s">
        <v>147</v>
      </c>
      <c r="E108" s="174" t="s">
        <v>943</v>
      </c>
      <c r="F108" s="175" t="s">
        <v>944</v>
      </c>
      <c r="G108" s="176" t="s">
        <v>263</v>
      </c>
      <c r="H108" s="177">
        <v>2</v>
      </c>
      <c r="I108" s="178"/>
      <c r="J108" s="177">
        <f t="shared" si="0"/>
        <v>0</v>
      </c>
      <c r="K108" s="175" t="s">
        <v>248</v>
      </c>
      <c r="L108" s="39"/>
      <c r="M108" s="179" t="s">
        <v>18</v>
      </c>
      <c r="N108" s="180" t="s">
        <v>45</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152</v>
      </c>
      <c r="AT108" s="183" t="s">
        <v>147</v>
      </c>
      <c r="AU108" s="183" t="s">
        <v>82</v>
      </c>
      <c r="AY108" s="17" t="s">
        <v>144</v>
      </c>
      <c r="BE108" s="184">
        <f t="shared" si="4"/>
        <v>0</v>
      </c>
      <c r="BF108" s="184">
        <f t="shared" si="5"/>
        <v>0</v>
      </c>
      <c r="BG108" s="184">
        <f t="shared" si="6"/>
        <v>0</v>
      </c>
      <c r="BH108" s="184">
        <f t="shared" si="7"/>
        <v>0</v>
      </c>
      <c r="BI108" s="184">
        <f t="shared" si="8"/>
        <v>0</v>
      </c>
      <c r="BJ108" s="17" t="s">
        <v>82</v>
      </c>
      <c r="BK108" s="184">
        <f t="shared" si="9"/>
        <v>0</v>
      </c>
      <c r="BL108" s="17" t="s">
        <v>152</v>
      </c>
      <c r="BM108" s="183" t="s">
        <v>945</v>
      </c>
    </row>
    <row r="109" spans="1:65" s="2" customFormat="1" ht="16.5" customHeight="1">
      <c r="A109" s="34"/>
      <c r="B109" s="35"/>
      <c r="C109" s="173" t="s">
        <v>8</v>
      </c>
      <c r="D109" s="173" t="s">
        <v>147</v>
      </c>
      <c r="E109" s="174" t="s">
        <v>946</v>
      </c>
      <c r="F109" s="175" t="s">
        <v>947</v>
      </c>
      <c r="G109" s="176" t="s">
        <v>263</v>
      </c>
      <c r="H109" s="177">
        <v>1</v>
      </c>
      <c r="I109" s="178"/>
      <c r="J109" s="177">
        <f t="shared" si="0"/>
        <v>0</v>
      </c>
      <c r="K109" s="175" t="s">
        <v>248</v>
      </c>
      <c r="L109" s="39"/>
      <c r="M109" s="179" t="s">
        <v>18</v>
      </c>
      <c r="N109" s="180" t="s">
        <v>45</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152</v>
      </c>
      <c r="AT109" s="183" t="s">
        <v>147</v>
      </c>
      <c r="AU109" s="183" t="s">
        <v>82</v>
      </c>
      <c r="AY109" s="17" t="s">
        <v>144</v>
      </c>
      <c r="BE109" s="184">
        <f t="shared" si="4"/>
        <v>0</v>
      </c>
      <c r="BF109" s="184">
        <f t="shared" si="5"/>
        <v>0</v>
      </c>
      <c r="BG109" s="184">
        <f t="shared" si="6"/>
        <v>0</v>
      </c>
      <c r="BH109" s="184">
        <f t="shared" si="7"/>
        <v>0</v>
      </c>
      <c r="BI109" s="184">
        <f t="shared" si="8"/>
        <v>0</v>
      </c>
      <c r="BJ109" s="17" t="s">
        <v>82</v>
      </c>
      <c r="BK109" s="184">
        <f t="shared" si="9"/>
        <v>0</v>
      </c>
      <c r="BL109" s="17" t="s">
        <v>152</v>
      </c>
      <c r="BM109" s="183" t="s">
        <v>304</v>
      </c>
    </row>
    <row r="110" spans="1:65" s="2" customFormat="1" ht="16.5" customHeight="1">
      <c r="A110" s="34"/>
      <c r="B110" s="35"/>
      <c r="C110" s="173" t="s">
        <v>252</v>
      </c>
      <c r="D110" s="173" t="s">
        <v>147</v>
      </c>
      <c r="E110" s="174" t="s">
        <v>948</v>
      </c>
      <c r="F110" s="175" t="s">
        <v>949</v>
      </c>
      <c r="G110" s="176" t="s">
        <v>263</v>
      </c>
      <c r="H110" s="177">
        <v>1</v>
      </c>
      <c r="I110" s="178"/>
      <c r="J110" s="177">
        <f t="shared" si="0"/>
        <v>0</v>
      </c>
      <c r="K110" s="175" t="s">
        <v>248</v>
      </c>
      <c r="L110" s="39"/>
      <c r="M110" s="179" t="s">
        <v>18</v>
      </c>
      <c r="N110" s="180" t="s">
        <v>45</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152</v>
      </c>
      <c r="AT110" s="183" t="s">
        <v>147</v>
      </c>
      <c r="AU110" s="183" t="s">
        <v>82</v>
      </c>
      <c r="AY110" s="17" t="s">
        <v>144</v>
      </c>
      <c r="BE110" s="184">
        <f t="shared" si="4"/>
        <v>0</v>
      </c>
      <c r="BF110" s="184">
        <f t="shared" si="5"/>
        <v>0</v>
      </c>
      <c r="BG110" s="184">
        <f t="shared" si="6"/>
        <v>0</v>
      </c>
      <c r="BH110" s="184">
        <f t="shared" si="7"/>
        <v>0</v>
      </c>
      <c r="BI110" s="184">
        <f t="shared" si="8"/>
        <v>0</v>
      </c>
      <c r="BJ110" s="17" t="s">
        <v>82</v>
      </c>
      <c r="BK110" s="184">
        <f t="shared" si="9"/>
        <v>0</v>
      </c>
      <c r="BL110" s="17" t="s">
        <v>152</v>
      </c>
      <c r="BM110" s="183" t="s">
        <v>317</v>
      </c>
    </row>
    <row r="111" spans="1:65" s="2" customFormat="1" ht="16.5" customHeight="1">
      <c r="A111" s="34"/>
      <c r="B111" s="35"/>
      <c r="C111" s="173" t="s">
        <v>257</v>
      </c>
      <c r="D111" s="173" t="s">
        <v>147</v>
      </c>
      <c r="E111" s="174" t="s">
        <v>950</v>
      </c>
      <c r="F111" s="175" t="s">
        <v>353</v>
      </c>
      <c r="G111" s="176" t="s">
        <v>263</v>
      </c>
      <c r="H111" s="177">
        <v>1</v>
      </c>
      <c r="I111" s="178"/>
      <c r="J111" s="177">
        <f t="shared" si="0"/>
        <v>0</v>
      </c>
      <c r="K111" s="175" t="s">
        <v>248</v>
      </c>
      <c r="L111" s="39"/>
      <c r="M111" s="179" t="s">
        <v>18</v>
      </c>
      <c r="N111" s="180" t="s">
        <v>45</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152</v>
      </c>
      <c r="AT111" s="183" t="s">
        <v>147</v>
      </c>
      <c r="AU111" s="183" t="s">
        <v>82</v>
      </c>
      <c r="AY111" s="17" t="s">
        <v>144</v>
      </c>
      <c r="BE111" s="184">
        <f t="shared" si="4"/>
        <v>0</v>
      </c>
      <c r="BF111" s="184">
        <f t="shared" si="5"/>
        <v>0</v>
      </c>
      <c r="BG111" s="184">
        <f t="shared" si="6"/>
        <v>0</v>
      </c>
      <c r="BH111" s="184">
        <f t="shared" si="7"/>
        <v>0</v>
      </c>
      <c r="BI111" s="184">
        <f t="shared" si="8"/>
        <v>0</v>
      </c>
      <c r="BJ111" s="17" t="s">
        <v>82</v>
      </c>
      <c r="BK111" s="184">
        <f t="shared" si="9"/>
        <v>0</v>
      </c>
      <c r="BL111" s="17" t="s">
        <v>152</v>
      </c>
      <c r="BM111" s="183" t="s">
        <v>951</v>
      </c>
    </row>
    <row r="112" spans="1:65" s="12" customFormat="1" ht="25.9" customHeight="1">
      <c r="B112" s="157"/>
      <c r="C112" s="158"/>
      <c r="D112" s="159" t="s">
        <v>73</v>
      </c>
      <c r="E112" s="160" t="s">
        <v>736</v>
      </c>
      <c r="F112" s="160" t="s">
        <v>737</v>
      </c>
      <c r="G112" s="158"/>
      <c r="H112" s="158"/>
      <c r="I112" s="161"/>
      <c r="J112" s="162">
        <f>BK112</f>
        <v>0</v>
      </c>
      <c r="K112" s="158"/>
      <c r="L112" s="163"/>
      <c r="M112" s="164"/>
      <c r="N112" s="165"/>
      <c r="O112" s="165"/>
      <c r="P112" s="166">
        <f>SUM(P113:P114)</f>
        <v>0</v>
      </c>
      <c r="Q112" s="165"/>
      <c r="R112" s="166">
        <f>SUM(R113:R114)</f>
        <v>0</v>
      </c>
      <c r="S112" s="165"/>
      <c r="T112" s="167">
        <f>SUM(T113:T114)</f>
        <v>0</v>
      </c>
      <c r="AR112" s="168" t="s">
        <v>152</v>
      </c>
      <c r="AT112" s="169" t="s">
        <v>73</v>
      </c>
      <c r="AU112" s="169" t="s">
        <v>74</v>
      </c>
      <c r="AY112" s="168" t="s">
        <v>144</v>
      </c>
      <c r="BK112" s="170">
        <f>SUM(BK113:BK114)</f>
        <v>0</v>
      </c>
    </row>
    <row r="113" spans="1:65" s="2" customFormat="1" ht="37.9" customHeight="1">
      <c r="A113" s="34"/>
      <c r="B113" s="35"/>
      <c r="C113" s="173" t="s">
        <v>260</v>
      </c>
      <c r="D113" s="173" t="s">
        <v>147</v>
      </c>
      <c r="E113" s="174" t="s">
        <v>738</v>
      </c>
      <c r="F113" s="175" t="s">
        <v>739</v>
      </c>
      <c r="G113" s="176" t="s">
        <v>740</v>
      </c>
      <c r="H113" s="177">
        <v>52</v>
      </c>
      <c r="I113" s="178"/>
      <c r="J113" s="177">
        <f>ROUND((ROUND(I113,2))*(ROUND(H113,2)),2)</f>
        <v>0</v>
      </c>
      <c r="K113" s="175" t="s">
        <v>151</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899</v>
      </c>
      <c r="AT113" s="183" t="s">
        <v>147</v>
      </c>
      <c r="AU113" s="183" t="s">
        <v>82</v>
      </c>
      <c r="AY113" s="17" t="s">
        <v>144</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899</v>
      </c>
      <c r="BM113" s="183" t="s">
        <v>952</v>
      </c>
    </row>
    <row r="114" spans="1:65" s="2" customFormat="1">
      <c r="A114" s="34"/>
      <c r="B114" s="35"/>
      <c r="C114" s="36"/>
      <c r="D114" s="185" t="s">
        <v>154</v>
      </c>
      <c r="E114" s="36"/>
      <c r="F114" s="186" t="s">
        <v>743</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154</v>
      </c>
      <c r="AU114" s="17" t="s">
        <v>82</v>
      </c>
    </row>
    <row r="115" spans="1:65" s="12" customFormat="1" ht="25.9" customHeight="1">
      <c r="B115" s="157"/>
      <c r="C115" s="158"/>
      <c r="D115" s="159" t="s">
        <v>73</v>
      </c>
      <c r="E115" s="160" t="s">
        <v>610</v>
      </c>
      <c r="F115" s="160" t="s">
        <v>611</v>
      </c>
      <c r="G115" s="158"/>
      <c r="H115" s="158"/>
      <c r="I115" s="161"/>
      <c r="J115" s="162">
        <f>BK115</f>
        <v>0</v>
      </c>
      <c r="K115" s="158"/>
      <c r="L115" s="163"/>
      <c r="M115" s="164"/>
      <c r="N115" s="165"/>
      <c r="O115" s="165"/>
      <c r="P115" s="166">
        <f>P116</f>
        <v>0</v>
      </c>
      <c r="Q115" s="165"/>
      <c r="R115" s="166">
        <f>R116</f>
        <v>0</v>
      </c>
      <c r="S115" s="165"/>
      <c r="T115" s="167">
        <f>T116</f>
        <v>0</v>
      </c>
      <c r="AR115" s="168" t="s">
        <v>182</v>
      </c>
      <c r="AT115" s="169" t="s">
        <v>73</v>
      </c>
      <c r="AU115" s="169" t="s">
        <v>74</v>
      </c>
      <c r="AY115" s="168" t="s">
        <v>144</v>
      </c>
      <c r="BK115" s="170">
        <f>BK116</f>
        <v>0</v>
      </c>
    </row>
    <row r="116" spans="1:65" s="12" customFormat="1" ht="22.9" customHeight="1">
      <c r="B116" s="157"/>
      <c r="C116" s="158"/>
      <c r="D116" s="159" t="s">
        <v>73</v>
      </c>
      <c r="E116" s="171" t="s">
        <v>641</v>
      </c>
      <c r="F116" s="171" t="s">
        <v>642</v>
      </c>
      <c r="G116" s="158"/>
      <c r="H116" s="158"/>
      <c r="I116" s="161"/>
      <c r="J116" s="172">
        <f>BK116</f>
        <v>0</v>
      </c>
      <c r="K116" s="158"/>
      <c r="L116" s="163"/>
      <c r="M116" s="164"/>
      <c r="N116" s="165"/>
      <c r="O116" s="165"/>
      <c r="P116" s="166">
        <f>SUM(P117:P119)</f>
        <v>0</v>
      </c>
      <c r="Q116" s="165"/>
      <c r="R116" s="166">
        <f>SUM(R117:R119)</f>
        <v>0</v>
      </c>
      <c r="S116" s="165"/>
      <c r="T116" s="167">
        <f>SUM(T117:T119)</f>
        <v>0</v>
      </c>
      <c r="AR116" s="168" t="s">
        <v>182</v>
      </c>
      <c r="AT116" s="169" t="s">
        <v>73</v>
      </c>
      <c r="AU116" s="169" t="s">
        <v>82</v>
      </c>
      <c r="AY116" s="168" t="s">
        <v>144</v>
      </c>
      <c r="BK116" s="170">
        <f>SUM(BK117:BK119)</f>
        <v>0</v>
      </c>
    </row>
    <row r="117" spans="1:65" s="2" customFormat="1" ht="16.5" customHeight="1">
      <c r="A117" s="34"/>
      <c r="B117" s="35"/>
      <c r="C117" s="173" t="s">
        <v>265</v>
      </c>
      <c r="D117" s="173" t="s">
        <v>147</v>
      </c>
      <c r="E117" s="174" t="s">
        <v>953</v>
      </c>
      <c r="F117" s="175" t="s">
        <v>954</v>
      </c>
      <c r="G117" s="176" t="s">
        <v>955</v>
      </c>
      <c r="H117" s="177">
        <v>1</v>
      </c>
      <c r="I117" s="178"/>
      <c r="J117" s="177">
        <f>ROUND((ROUND(I117,2))*(ROUND(H117,2)),2)</f>
        <v>0</v>
      </c>
      <c r="K117" s="175" t="s">
        <v>151</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617</v>
      </c>
      <c r="AT117" s="183" t="s">
        <v>147</v>
      </c>
      <c r="AU117" s="183" t="s">
        <v>84</v>
      </c>
      <c r="AY117" s="17" t="s">
        <v>144</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617</v>
      </c>
      <c r="BM117" s="183" t="s">
        <v>956</v>
      </c>
    </row>
    <row r="118" spans="1:65" s="2" customFormat="1">
      <c r="A118" s="34"/>
      <c r="B118" s="35"/>
      <c r="C118" s="36"/>
      <c r="D118" s="185" t="s">
        <v>154</v>
      </c>
      <c r="E118" s="36"/>
      <c r="F118" s="186" t="s">
        <v>957</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154</v>
      </c>
      <c r="AU118" s="17" t="s">
        <v>84</v>
      </c>
    </row>
    <row r="119" spans="1:65" s="2" customFormat="1" ht="29.25">
      <c r="A119" s="34"/>
      <c r="B119" s="35"/>
      <c r="C119" s="36"/>
      <c r="D119" s="192" t="s">
        <v>487</v>
      </c>
      <c r="E119" s="36"/>
      <c r="F119" s="233" t="s">
        <v>958</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487</v>
      </c>
      <c r="AU119" s="17" t="s">
        <v>84</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mkXzXlBcOTDTWlvYumhHAk0BDkVKuY1MD8Y9td7jh+cPzAorwa3jgGKSbcl6sjjxFi1j039KPfr0tYoOc/BeBw==" saltValue="xLlKnBltecLf26AJT6Ck2Q==" spinCount="100000" sheet="1" objects="1" scenarios="1"/>
  <autoFilter ref="C85:K119" xr:uid="{00000000-0009-0000-0000-000004000000}"/>
  <mergeCells count="9">
    <mergeCell ref="E50:H50"/>
    <mergeCell ref="E76:H76"/>
    <mergeCell ref="E78:H78"/>
    <mergeCell ref="L2:V2"/>
    <mergeCell ref="E7:H7"/>
    <mergeCell ref="E9:H9"/>
    <mergeCell ref="E18:H18"/>
    <mergeCell ref="E27:H27"/>
    <mergeCell ref="E48:H48"/>
  </mergeCells>
  <hyperlinks>
    <hyperlink ref="F114" r:id="rId1" xr:uid="{00000000-0004-0000-0400-000000000000}"/>
    <hyperlink ref="F118" r:id="rId2" xr:uid="{00000000-0004-0000-04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abSelected="1" topLeftCell="A67" workbookViewId="0">
      <selection activeCell="L95" sqref="L95"/>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96</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DP09 = EMP4 + EMP5</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959</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960</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ROUND(J85, 2)</f>
        <v>107030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ROUND((SUM(BE85:BE128)),  2)</f>
        <v>107030</v>
      </c>
      <c r="G33" s="34"/>
      <c r="H33" s="34"/>
      <c r="I33" s="118">
        <v>0.21</v>
      </c>
      <c r="J33" s="117">
        <f>ROUND(((SUM(BE85:BE128))*I33),  2)</f>
        <v>22476.3</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129506.3</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DP09 = EMP4 + EMP5</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DP09</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J85</f>
        <v>107030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961</v>
      </c>
      <c r="E60" s="137"/>
      <c r="F60" s="137"/>
      <c r="G60" s="137"/>
      <c r="H60" s="137"/>
      <c r="I60" s="137"/>
      <c r="J60" s="138">
        <f>J86</f>
        <v>0</v>
      </c>
      <c r="K60" s="135"/>
      <c r="L60" s="139"/>
    </row>
    <row r="61" spans="1:47" s="9" customFormat="1" ht="24.95" customHeight="1">
      <c r="B61" s="134"/>
      <c r="C61" s="135"/>
      <c r="D61" s="136" t="s">
        <v>962</v>
      </c>
      <c r="E61" s="137"/>
      <c r="F61" s="137"/>
      <c r="G61" s="137"/>
      <c r="H61" s="137"/>
      <c r="I61" s="137"/>
      <c r="J61" s="138">
        <f>J91</f>
        <v>107030</v>
      </c>
      <c r="K61" s="135"/>
      <c r="L61" s="139"/>
    </row>
    <row r="62" spans="1:47" s="9" customFormat="1" ht="24.95" customHeight="1">
      <c r="B62" s="134"/>
      <c r="C62" s="135"/>
      <c r="D62" s="136" t="s">
        <v>904</v>
      </c>
      <c r="E62" s="137"/>
      <c r="F62" s="137"/>
      <c r="G62" s="137"/>
      <c r="H62" s="137"/>
      <c r="I62" s="137"/>
      <c r="J62" s="138">
        <f>J98</f>
        <v>0</v>
      </c>
      <c r="K62" s="135"/>
      <c r="L62" s="139"/>
    </row>
    <row r="63" spans="1:47" s="9" customFormat="1" ht="24.95" customHeight="1">
      <c r="B63" s="134"/>
      <c r="C63" s="135"/>
      <c r="D63" s="136" t="s">
        <v>963</v>
      </c>
      <c r="E63" s="137"/>
      <c r="F63" s="137"/>
      <c r="G63" s="137"/>
      <c r="H63" s="137"/>
      <c r="I63" s="137"/>
      <c r="J63" s="138">
        <f>J105</f>
        <v>0</v>
      </c>
      <c r="K63" s="135"/>
      <c r="L63" s="139"/>
    </row>
    <row r="64" spans="1:47" s="9" customFormat="1" ht="24.95" customHeight="1">
      <c r="B64" s="134"/>
      <c r="C64" s="135"/>
      <c r="D64" s="136" t="s">
        <v>964</v>
      </c>
      <c r="E64" s="137"/>
      <c r="F64" s="137"/>
      <c r="G64" s="137"/>
      <c r="H64" s="137"/>
      <c r="I64" s="137"/>
      <c r="J64" s="138">
        <f>J112</f>
        <v>0</v>
      </c>
      <c r="K64" s="135"/>
      <c r="L64" s="139"/>
    </row>
    <row r="65" spans="1:31" s="9" customFormat="1" ht="24.95" customHeight="1">
      <c r="B65" s="134"/>
      <c r="C65" s="135"/>
      <c r="D65" s="136" t="s">
        <v>676</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129</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DP09 = EMP4 + EMP5</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101</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DP09</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20</v>
      </c>
      <c r="D79" s="36"/>
      <c r="E79" s="36"/>
      <c r="F79" s="27" t="str">
        <f>F12</f>
        <v>Česká národní banka, Na příkopě 864/28, 110 00 Pra</v>
      </c>
      <c r="G79" s="36"/>
      <c r="H79" s="36"/>
      <c r="I79" s="29" t="s">
        <v>22</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24</v>
      </c>
      <c r="D81" s="36"/>
      <c r="E81" s="36"/>
      <c r="F81" s="27" t="str">
        <f>E15</f>
        <v>ČESKÁ NÁRODNÍ BANKA</v>
      </c>
      <c r="G81" s="36"/>
      <c r="H81" s="36"/>
      <c r="I81" s="29" t="s">
        <v>32</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30</v>
      </c>
      <c r="D82" s="36"/>
      <c r="E82" s="36"/>
      <c r="F82" s="27" t="str">
        <f>IF(E18="","",E18)</f>
        <v>Vyplň údaj</v>
      </c>
      <c r="G82" s="36"/>
      <c r="H82" s="36"/>
      <c r="I82" s="29" t="s">
        <v>37</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130</v>
      </c>
      <c r="D84" s="149" t="s">
        <v>59</v>
      </c>
      <c r="E84" s="149" t="s">
        <v>55</v>
      </c>
      <c r="F84" s="149" t="s">
        <v>56</v>
      </c>
      <c r="G84" s="149" t="s">
        <v>131</v>
      </c>
      <c r="H84" s="149" t="s">
        <v>132</v>
      </c>
      <c r="I84" s="149" t="s">
        <v>133</v>
      </c>
      <c r="J84" s="149" t="s">
        <v>107</v>
      </c>
      <c r="K84" s="150" t="s">
        <v>134</v>
      </c>
      <c r="L84" s="151"/>
      <c r="M84" s="68" t="s">
        <v>18</v>
      </c>
      <c r="N84" s="69" t="s">
        <v>44</v>
      </c>
      <c r="O84" s="69" t="s">
        <v>135</v>
      </c>
      <c r="P84" s="69" t="s">
        <v>136</v>
      </c>
      <c r="Q84" s="69" t="s">
        <v>137</v>
      </c>
      <c r="R84" s="69" t="s">
        <v>138</v>
      </c>
      <c r="S84" s="69" t="s">
        <v>139</v>
      </c>
      <c r="T84" s="70" t="s">
        <v>140</v>
      </c>
      <c r="U84" s="146"/>
      <c r="V84" s="146"/>
      <c r="W84" s="146"/>
      <c r="X84" s="146"/>
      <c r="Y84" s="146"/>
      <c r="Z84" s="146"/>
      <c r="AA84" s="146"/>
      <c r="AB84" s="146"/>
      <c r="AC84" s="146"/>
      <c r="AD84" s="146"/>
      <c r="AE84" s="146"/>
    </row>
    <row r="85" spans="1:65" s="2" customFormat="1" ht="22.9" customHeight="1">
      <c r="A85" s="34"/>
      <c r="B85" s="35"/>
      <c r="C85" s="75" t="s">
        <v>141</v>
      </c>
      <c r="D85" s="36"/>
      <c r="E85" s="36"/>
      <c r="F85" s="36"/>
      <c r="G85" s="36"/>
      <c r="H85" s="36"/>
      <c r="I85" s="36"/>
      <c r="J85" s="152">
        <f>BK85</f>
        <v>107030</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73</v>
      </c>
      <c r="AU85" s="17" t="s">
        <v>108</v>
      </c>
      <c r="BK85" s="156">
        <f>BK86+BK91+BK98+BK105+BK112+BK126</f>
        <v>107030</v>
      </c>
    </row>
    <row r="86" spans="1:65" s="12" customFormat="1" ht="25.9" customHeight="1">
      <c r="B86" s="157"/>
      <c r="C86" s="158"/>
      <c r="D86" s="159" t="s">
        <v>73</v>
      </c>
      <c r="E86" s="160" t="s">
        <v>906</v>
      </c>
      <c r="F86" s="160" t="s">
        <v>965</v>
      </c>
      <c r="G86" s="158"/>
      <c r="H86" s="158"/>
      <c r="I86" s="161"/>
      <c r="J86" s="162">
        <f>BK86</f>
        <v>0</v>
      </c>
      <c r="K86" s="158"/>
      <c r="L86" s="163"/>
      <c r="M86" s="164"/>
      <c r="N86" s="165"/>
      <c r="O86" s="165"/>
      <c r="P86" s="166">
        <f>SUM(P87:P90)</f>
        <v>0</v>
      </c>
      <c r="Q86" s="165"/>
      <c r="R86" s="166">
        <f>SUM(R87:R90)</f>
        <v>0</v>
      </c>
      <c r="S86" s="165"/>
      <c r="T86" s="167">
        <f>SUM(T87:T90)</f>
        <v>0</v>
      </c>
      <c r="AR86" s="168" t="s">
        <v>82</v>
      </c>
      <c r="AT86" s="169" t="s">
        <v>73</v>
      </c>
      <c r="AU86" s="169" t="s">
        <v>74</v>
      </c>
      <c r="AY86" s="168" t="s">
        <v>144</v>
      </c>
      <c r="BK86" s="170">
        <f>SUM(BK87:BK90)</f>
        <v>0</v>
      </c>
    </row>
    <row r="87" spans="1:65" s="2" customFormat="1" ht="16.5" customHeight="1">
      <c r="A87" s="34"/>
      <c r="B87" s="35"/>
      <c r="C87" s="173" t="s">
        <v>82</v>
      </c>
      <c r="D87" s="173" t="s">
        <v>147</v>
      </c>
      <c r="E87" s="174" t="s">
        <v>966</v>
      </c>
      <c r="F87" s="175" t="s">
        <v>967</v>
      </c>
      <c r="G87" s="176" t="s">
        <v>766</v>
      </c>
      <c r="H87" s="177">
        <v>20</v>
      </c>
      <c r="I87" s="178"/>
      <c r="J87" s="177">
        <f>ROUND((ROUND(I87,2))*(ROUND(H87,2)),2)</f>
        <v>0</v>
      </c>
      <c r="K87" s="175" t="s">
        <v>248</v>
      </c>
      <c r="L87" s="39"/>
      <c r="M87" s="179" t="s">
        <v>18</v>
      </c>
      <c r="N87" s="180" t="s">
        <v>45</v>
      </c>
      <c r="O87" s="64"/>
      <c r="P87" s="181">
        <f>O87*H87</f>
        <v>0</v>
      </c>
      <c r="Q87" s="181">
        <v>0</v>
      </c>
      <c r="R87" s="181">
        <f>Q87*H87</f>
        <v>0</v>
      </c>
      <c r="S87" s="181">
        <v>0</v>
      </c>
      <c r="T87" s="182">
        <f>S87*H87</f>
        <v>0</v>
      </c>
      <c r="U87" s="34"/>
      <c r="V87" s="34"/>
      <c r="W87" s="34"/>
      <c r="X87" s="34"/>
      <c r="Y87" s="34"/>
      <c r="Z87" s="34"/>
      <c r="AA87" s="34"/>
      <c r="AB87" s="34"/>
      <c r="AC87" s="34"/>
      <c r="AD87" s="34"/>
      <c r="AE87" s="34"/>
      <c r="AR87" s="183" t="s">
        <v>152</v>
      </c>
      <c r="AT87" s="183" t="s">
        <v>147</v>
      </c>
      <c r="AU87" s="183" t="s">
        <v>82</v>
      </c>
      <c r="AY87" s="17" t="s">
        <v>144</v>
      </c>
      <c r="BE87" s="184">
        <f>IF(N87="základní",J87,0)</f>
        <v>0</v>
      </c>
      <c r="BF87" s="184">
        <f>IF(N87="snížená",J87,0)</f>
        <v>0</v>
      </c>
      <c r="BG87" s="184">
        <f>IF(N87="zákl. přenesená",J87,0)</f>
        <v>0</v>
      </c>
      <c r="BH87" s="184">
        <f>IF(N87="sníž. přenesená",J87,0)</f>
        <v>0</v>
      </c>
      <c r="BI87" s="184">
        <f>IF(N87="nulová",J87,0)</f>
        <v>0</v>
      </c>
      <c r="BJ87" s="17" t="s">
        <v>82</v>
      </c>
      <c r="BK87" s="184">
        <f>ROUND((ROUND(I87,2))*(ROUND(H87,2)),2)</f>
        <v>0</v>
      </c>
      <c r="BL87" s="17" t="s">
        <v>152</v>
      </c>
      <c r="BM87" s="183" t="s">
        <v>84</v>
      </c>
    </row>
    <row r="88" spans="1:65" s="2" customFormat="1" ht="48.75">
      <c r="A88" s="34"/>
      <c r="B88" s="35"/>
      <c r="C88" s="36"/>
      <c r="D88" s="192" t="s">
        <v>487</v>
      </c>
      <c r="E88" s="36"/>
      <c r="F88" s="233" t="s">
        <v>968</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487</v>
      </c>
      <c r="AU88" s="17" t="s">
        <v>82</v>
      </c>
    </row>
    <row r="89" spans="1:65" s="2" customFormat="1" ht="16.5" customHeight="1">
      <c r="A89" s="34"/>
      <c r="B89" s="35"/>
      <c r="C89" s="173" t="s">
        <v>84</v>
      </c>
      <c r="D89" s="173" t="s">
        <v>147</v>
      </c>
      <c r="E89" s="174" t="s">
        <v>969</v>
      </c>
      <c r="F89" s="175" t="s">
        <v>970</v>
      </c>
      <c r="G89" s="176" t="s">
        <v>766</v>
      </c>
      <c r="H89" s="177">
        <v>47</v>
      </c>
      <c r="I89" s="178"/>
      <c r="J89" s="177">
        <f>ROUND((ROUND(I89,2))*(ROUND(H89,2)),2)</f>
        <v>0</v>
      </c>
      <c r="K89" s="175" t="s">
        <v>248</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152</v>
      </c>
      <c r="AT89" s="183" t="s">
        <v>147</v>
      </c>
      <c r="AU89" s="183" t="s">
        <v>82</v>
      </c>
      <c r="AY89" s="17" t="s">
        <v>144</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152</v>
      </c>
      <c r="BM89" s="183" t="s">
        <v>152</v>
      </c>
    </row>
    <row r="90" spans="1:65" s="2" customFormat="1" ht="58.5">
      <c r="A90" s="34"/>
      <c r="B90" s="35"/>
      <c r="C90" s="36"/>
      <c r="D90" s="192" t="s">
        <v>487</v>
      </c>
      <c r="E90" s="36"/>
      <c r="F90" s="233" t="s">
        <v>971</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487</v>
      </c>
      <c r="AU90" s="17" t="s">
        <v>82</v>
      </c>
    </row>
    <row r="91" spans="1:65" s="12" customFormat="1" ht="25.9" customHeight="1">
      <c r="B91" s="157"/>
      <c r="C91" s="158"/>
      <c r="D91" s="159" t="s">
        <v>73</v>
      </c>
      <c r="E91" s="160" t="s">
        <v>762</v>
      </c>
      <c r="F91" s="160" t="s">
        <v>972</v>
      </c>
      <c r="G91" s="158"/>
      <c r="H91" s="158"/>
      <c r="I91" s="161"/>
      <c r="J91" s="162">
        <f>BK91</f>
        <v>107030</v>
      </c>
      <c r="K91" s="158"/>
      <c r="L91" s="163"/>
      <c r="M91" s="164"/>
      <c r="N91" s="165"/>
      <c r="O91" s="165"/>
      <c r="P91" s="166">
        <f>SUM(P92:P97)</f>
        <v>0</v>
      </c>
      <c r="Q91" s="165"/>
      <c r="R91" s="166">
        <f>SUM(R92:R97)</f>
        <v>0</v>
      </c>
      <c r="S91" s="165"/>
      <c r="T91" s="167">
        <f>SUM(T92:T97)</f>
        <v>0</v>
      </c>
      <c r="AR91" s="168" t="s">
        <v>82</v>
      </c>
      <c r="AT91" s="169" t="s">
        <v>73</v>
      </c>
      <c r="AU91" s="169" t="s">
        <v>74</v>
      </c>
      <c r="AY91" s="168" t="s">
        <v>144</v>
      </c>
      <c r="BK91" s="170">
        <f>SUM(BK92:BK97)</f>
        <v>107030</v>
      </c>
    </row>
    <row r="92" spans="1:65" s="2" customFormat="1" ht="16.5" customHeight="1">
      <c r="A92" s="34"/>
      <c r="B92" s="35"/>
      <c r="C92" s="173" t="s">
        <v>145</v>
      </c>
      <c r="D92" s="173" t="s">
        <v>147</v>
      </c>
      <c r="E92" s="174" t="s">
        <v>973</v>
      </c>
      <c r="F92" s="175" t="s">
        <v>974</v>
      </c>
      <c r="G92" s="176" t="s">
        <v>766</v>
      </c>
      <c r="H92" s="177">
        <v>22</v>
      </c>
      <c r="I92" s="177">
        <v>385</v>
      </c>
      <c r="J92" s="177">
        <f>ROUND((ROUND(I92,2))*(ROUND(H92,2)),2)</f>
        <v>8470</v>
      </c>
      <c r="K92" s="175" t="s">
        <v>248</v>
      </c>
      <c r="L92" s="39"/>
      <c r="M92" s="179" t="s">
        <v>18</v>
      </c>
      <c r="N92" s="180" t="s">
        <v>45</v>
      </c>
      <c r="O92" s="64"/>
      <c r="P92" s="181">
        <f>O92*H92</f>
        <v>0</v>
      </c>
      <c r="Q92" s="181">
        <v>0</v>
      </c>
      <c r="R92" s="181">
        <f>Q92*H92</f>
        <v>0</v>
      </c>
      <c r="S92" s="181">
        <v>0</v>
      </c>
      <c r="T92" s="182">
        <f>S92*H92</f>
        <v>0</v>
      </c>
      <c r="U92" s="34"/>
      <c r="V92" s="34"/>
      <c r="W92" s="34"/>
      <c r="X92" s="34"/>
      <c r="Y92" s="34"/>
      <c r="Z92" s="34"/>
      <c r="AA92" s="34"/>
      <c r="AB92" s="34"/>
      <c r="AC92" s="34"/>
      <c r="AD92" s="34"/>
      <c r="AE92" s="34"/>
      <c r="AR92" s="183" t="s">
        <v>152</v>
      </c>
      <c r="AT92" s="183" t="s">
        <v>147</v>
      </c>
      <c r="AU92" s="183" t="s">
        <v>82</v>
      </c>
      <c r="AY92" s="17" t="s">
        <v>144</v>
      </c>
      <c r="BE92" s="184">
        <f>IF(N92="základní",J92,0)</f>
        <v>8470</v>
      </c>
      <c r="BF92" s="184">
        <f>IF(N92="snížená",J92,0)</f>
        <v>0</v>
      </c>
      <c r="BG92" s="184">
        <f>IF(N92="zákl. přenesená",J92,0)</f>
        <v>0</v>
      </c>
      <c r="BH92" s="184">
        <f>IF(N92="sníž. přenesená",J92,0)</f>
        <v>0</v>
      </c>
      <c r="BI92" s="184">
        <f>IF(N92="nulová",J92,0)</f>
        <v>0</v>
      </c>
      <c r="BJ92" s="17" t="s">
        <v>82</v>
      </c>
      <c r="BK92" s="184">
        <f>ROUND((ROUND(I92,2))*(ROUND(H92,2)),2)</f>
        <v>8470</v>
      </c>
      <c r="BL92" s="17" t="s">
        <v>152</v>
      </c>
      <c r="BM92" s="183" t="s">
        <v>273</v>
      </c>
    </row>
    <row r="93" spans="1:65" s="2" customFormat="1" ht="19.5">
      <c r="A93" s="34"/>
      <c r="B93" s="35"/>
      <c r="C93" s="36"/>
      <c r="D93" s="192" t="s">
        <v>487</v>
      </c>
      <c r="E93" s="36"/>
      <c r="F93" s="233" t="s">
        <v>975</v>
      </c>
      <c r="G93" s="36"/>
      <c r="H93" s="36"/>
      <c r="I93" s="288"/>
      <c r="J93" s="36"/>
      <c r="K93" s="36"/>
      <c r="L93" s="39"/>
      <c r="M93" s="188"/>
      <c r="N93" s="189"/>
      <c r="O93" s="64"/>
      <c r="P93" s="64"/>
      <c r="Q93" s="64"/>
      <c r="R93" s="64"/>
      <c r="S93" s="64"/>
      <c r="T93" s="65"/>
      <c r="U93" s="34"/>
      <c r="V93" s="34"/>
      <c r="W93" s="34"/>
      <c r="X93" s="34"/>
      <c r="Y93" s="34"/>
      <c r="Z93" s="34"/>
      <c r="AA93" s="34"/>
      <c r="AB93" s="34"/>
      <c r="AC93" s="34"/>
      <c r="AD93" s="34"/>
      <c r="AE93" s="34"/>
      <c r="AT93" s="17" t="s">
        <v>487</v>
      </c>
      <c r="AU93" s="17" t="s">
        <v>82</v>
      </c>
    </row>
    <row r="94" spans="1:65" s="2" customFormat="1" ht="16.5" customHeight="1">
      <c r="A94" s="34"/>
      <c r="B94" s="35"/>
      <c r="C94" s="173" t="s">
        <v>152</v>
      </c>
      <c r="D94" s="173" t="s">
        <v>147</v>
      </c>
      <c r="E94" s="174" t="s">
        <v>976</v>
      </c>
      <c r="F94" s="175" t="s">
        <v>977</v>
      </c>
      <c r="G94" s="176" t="s">
        <v>766</v>
      </c>
      <c r="H94" s="177">
        <v>22</v>
      </c>
      <c r="I94" s="177">
        <v>2240</v>
      </c>
      <c r="J94" s="177">
        <f>ROUND((ROUND(I94,2))*(ROUND(H94,2)),2)</f>
        <v>49280</v>
      </c>
      <c r="K94" s="175" t="s">
        <v>248</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152</v>
      </c>
      <c r="AT94" s="183" t="s">
        <v>147</v>
      </c>
      <c r="AU94" s="183" t="s">
        <v>82</v>
      </c>
      <c r="AY94" s="17" t="s">
        <v>144</v>
      </c>
      <c r="BE94" s="184">
        <f>IF(N94="základní",J94,0)</f>
        <v>49280</v>
      </c>
      <c r="BF94" s="184">
        <f>IF(N94="snížená",J94,0)</f>
        <v>0</v>
      </c>
      <c r="BG94" s="184">
        <f>IF(N94="zákl. přenesená",J94,0)</f>
        <v>0</v>
      </c>
      <c r="BH94" s="184">
        <f>IF(N94="sníž. přenesená",J94,0)</f>
        <v>0</v>
      </c>
      <c r="BI94" s="184">
        <f>IF(N94="nulová",J94,0)</f>
        <v>0</v>
      </c>
      <c r="BJ94" s="17" t="s">
        <v>82</v>
      </c>
      <c r="BK94" s="184">
        <f>ROUND((ROUND(I94,2))*(ROUND(H94,2)),2)</f>
        <v>49280</v>
      </c>
      <c r="BL94" s="17" t="s">
        <v>152</v>
      </c>
      <c r="BM94" s="183" t="s">
        <v>283</v>
      </c>
    </row>
    <row r="95" spans="1:65" s="2" customFormat="1" ht="39">
      <c r="A95" s="34"/>
      <c r="B95" s="35"/>
      <c r="C95" s="36"/>
      <c r="D95" s="192" t="s">
        <v>487</v>
      </c>
      <c r="E95" s="36"/>
      <c r="F95" s="233" t="s">
        <v>978</v>
      </c>
      <c r="G95" s="36"/>
      <c r="H95" s="36"/>
      <c r="I95" s="288"/>
      <c r="J95" s="36"/>
      <c r="K95" s="36"/>
      <c r="L95" s="39"/>
      <c r="M95" s="188"/>
      <c r="N95" s="189"/>
      <c r="O95" s="64"/>
      <c r="P95" s="64"/>
      <c r="Q95" s="64"/>
      <c r="R95" s="64"/>
      <c r="S95" s="64"/>
      <c r="T95" s="65"/>
      <c r="U95" s="34"/>
      <c r="V95" s="34"/>
      <c r="W95" s="34"/>
      <c r="X95" s="34"/>
      <c r="Y95" s="34"/>
      <c r="Z95" s="34"/>
      <c r="AA95" s="34"/>
      <c r="AB95" s="34"/>
      <c r="AC95" s="34"/>
      <c r="AD95" s="34"/>
      <c r="AE95" s="34"/>
      <c r="AT95" s="17" t="s">
        <v>487</v>
      </c>
      <c r="AU95" s="17" t="s">
        <v>82</v>
      </c>
    </row>
    <row r="96" spans="1:65" s="2" customFormat="1" ht="16.5" customHeight="1">
      <c r="A96" s="34"/>
      <c r="B96" s="35"/>
      <c r="C96" s="173" t="s">
        <v>182</v>
      </c>
      <c r="D96" s="173" t="s">
        <v>147</v>
      </c>
      <c r="E96" s="174" t="s">
        <v>979</v>
      </c>
      <c r="F96" s="175" t="s">
        <v>980</v>
      </c>
      <c r="G96" s="176" t="s">
        <v>766</v>
      </c>
      <c r="H96" s="177">
        <v>22</v>
      </c>
      <c r="I96" s="177">
        <v>2240</v>
      </c>
      <c r="J96" s="177">
        <f>ROUND((ROUND(I96,2))*(ROUND(H96,2)),2)</f>
        <v>49280</v>
      </c>
      <c r="K96" s="175" t="s">
        <v>248</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152</v>
      </c>
      <c r="AT96" s="183" t="s">
        <v>147</v>
      </c>
      <c r="AU96" s="183" t="s">
        <v>82</v>
      </c>
      <c r="AY96" s="17" t="s">
        <v>144</v>
      </c>
      <c r="BE96" s="184">
        <f>IF(N96="základní",J96,0)</f>
        <v>49280</v>
      </c>
      <c r="BF96" s="184">
        <f>IF(N96="snížená",J96,0)</f>
        <v>0</v>
      </c>
      <c r="BG96" s="184">
        <f>IF(N96="zákl. přenesená",J96,0)</f>
        <v>0</v>
      </c>
      <c r="BH96" s="184">
        <f>IF(N96="sníž. přenesená",J96,0)</f>
        <v>0</v>
      </c>
      <c r="BI96" s="184">
        <f>IF(N96="nulová",J96,0)</f>
        <v>0</v>
      </c>
      <c r="BJ96" s="17" t="s">
        <v>82</v>
      </c>
      <c r="BK96" s="184">
        <f>ROUND((ROUND(I96,2))*(ROUND(H96,2)),2)</f>
        <v>49280</v>
      </c>
      <c r="BL96" s="17" t="s">
        <v>152</v>
      </c>
      <c r="BM96" s="183" t="s">
        <v>294</v>
      </c>
    </row>
    <row r="97" spans="1:65" s="2" customFormat="1" ht="48.75">
      <c r="A97" s="34"/>
      <c r="B97" s="35"/>
      <c r="C97" s="36"/>
      <c r="D97" s="192" t="s">
        <v>487</v>
      </c>
      <c r="E97" s="36"/>
      <c r="F97" s="233" t="s">
        <v>981</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487</v>
      </c>
      <c r="AU97" s="17" t="s">
        <v>82</v>
      </c>
    </row>
    <row r="98" spans="1:65" s="12" customFormat="1" ht="25.9" customHeight="1">
      <c r="B98" s="157"/>
      <c r="C98" s="158"/>
      <c r="D98" s="159" t="s">
        <v>73</v>
      </c>
      <c r="E98" s="160" t="s">
        <v>781</v>
      </c>
      <c r="F98" s="160" t="s">
        <v>922</v>
      </c>
      <c r="G98" s="158"/>
      <c r="H98" s="158"/>
      <c r="I98" s="161"/>
      <c r="J98" s="162">
        <f>BK98</f>
        <v>0</v>
      </c>
      <c r="K98" s="158"/>
      <c r="L98" s="163"/>
      <c r="M98" s="164"/>
      <c r="N98" s="165"/>
      <c r="O98" s="165"/>
      <c r="P98" s="166">
        <f>SUM(P99:P104)</f>
        <v>0</v>
      </c>
      <c r="Q98" s="165"/>
      <c r="R98" s="166">
        <f>SUM(R99:R104)</f>
        <v>0</v>
      </c>
      <c r="S98" s="165"/>
      <c r="T98" s="167">
        <f>SUM(T99:T104)</f>
        <v>0</v>
      </c>
      <c r="AR98" s="168" t="s">
        <v>82</v>
      </c>
      <c r="AT98" s="169" t="s">
        <v>73</v>
      </c>
      <c r="AU98" s="169" t="s">
        <v>74</v>
      </c>
      <c r="AY98" s="168" t="s">
        <v>144</v>
      </c>
      <c r="BK98" s="170">
        <f>SUM(BK99:BK104)</f>
        <v>0</v>
      </c>
    </row>
    <row r="99" spans="1:65" s="2" customFormat="1" ht="16.5" customHeight="1">
      <c r="A99" s="34"/>
      <c r="B99" s="35"/>
      <c r="C99" s="173" t="s">
        <v>172</v>
      </c>
      <c r="D99" s="173" t="s">
        <v>147</v>
      </c>
      <c r="E99" s="174" t="s">
        <v>982</v>
      </c>
      <c r="F99" s="175" t="s">
        <v>983</v>
      </c>
      <c r="G99" s="176" t="s">
        <v>247</v>
      </c>
      <c r="H99" s="177">
        <v>656</v>
      </c>
      <c r="I99" s="178"/>
      <c r="J99" s="177">
        <f>ROUND((ROUND(I99,2))*(ROUND(H99,2)),2)</f>
        <v>0</v>
      </c>
      <c r="K99" s="175" t="s">
        <v>248</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152</v>
      </c>
      <c r="AT99" s="183" t="s">
        <v>147</v>
      </c>
      <c r="AU99" s="183" t="s">
        <v>82</v>
      </c>
      <c r="AY99" s="17" t="s">
        <v>144</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152</v>
      </c>
      <c r="BM99" s="183" t="s">
        <v>354</v>
      </c>
    </row>
    <row r="100" spans="1:65" s="2" customFormat="1" ht="58.5">
      <c r="A100" s="34"/>
      <c r="B100" s="35"/>
      <c r="C100" s="36"/>
      <c r="D100" s="192" t="s">
        <v>487</v>
      </c>
      <c r="E100" s="36"/>
      <c r="F100" s="233" t="s">
        <v>984</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487</v>
      </c>
      <c r="AU100" s="17" t="s">
        <v>82</v>
      </c>
    </row>
    <row r="101" spans="1:65" s="2" customFormat="1" ht="16.5" customHeight="1">
      <c r="A101" s="34"/>
      <c r="B101" s="35"/>
      <c r="C101" s="173" t="s">
        <v>195</v>
      </c>
      <c r="D101" s="173" t="s">
        <v>147</v>
      </c>
      <c r="E101" s="174" t="s">
        <v>985</v>
      </c>
      <c r="F101" s="175" t="s">
        <v>986</v>
      </c>
      <c r="G101" s="176" t="s">
        <v>247</v>
      </c>
      <c r="H101" s="177">
        <v>280</v>
      </c>
      <c r="I101" s="178"/>
      <c r="J101" s="177">
        <f>ROUND((ROUND(I101,2))*(ROUND(H101,2)),2)</f>
        <v>0</v>
      </c>
      <c r="K101" s="175" t="s">
        <v>248</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152</v>
      </c>
      <c r="AT101" s="183" t="s">
        <v>147</v>
      </c>
      <c r="AU101" s="183" t="s">
        <v>82</v>
      </c>
      <c r="AY101" s="17" t="s">
        <v>144</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152</v>
      </c>
      <c r="BM101" s="183" t="s">
        <v>367</v>
      </c>
    </row>
    <row r="102" spans="1:65" s="2" customFormat="1" ht="58.5">
      <c r="A102" s="34"/>
      <c r="B102" s="35"/>
      <c r="C102" s="36"/>
      <c r="D102" s="192" t="s">
        <v>487</v>
      </c>
      <c r="E102" s="36"/>
      <c r="F102" s="233" t="s">
        <v>987</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487</v>
      </c>
      <c r="AU102" s="17" t="s">
        <v>82</v>
      </c>
    </row>
    <row r="103" spans="1:65" s="2" customFormat="1" ht="16.5" customHeight="1">
      <c r="A103" s="34"/>
      <c r="B103" s="35"/>
      <c r="C103" s="173" t="s">
        <v>201</v>
      </c>
      <c r="D103" s="173" t="s">
        <v>147</v>
      </c>
      <c r="E103" s="174" t="s">
        <v>988</v>
      </c>
      <c r="F103" s="175" t="s">
        <v>989</v>
      </c>
      <c r="G103" s="176" t="s">
        <v>247</v>
      </c>
      <c r="H103" s="177">
        <v>96</v>
      </c>
      <c r="I103" s="178"/>
      <c r="J103" s="177">
        <f>ROUND((ROUND(I103,2))*(ROUND(H103,2)),2)</f>
        <v>0</v>
      </c>
      <c r="K103" s="175" t="s">
        <v>248</v>
      </c>
      <c r="L103" s="39"/>
      <c r="M103" s="179" t="s">
        <v>18</v>
      </c>
      <c r="N103" s="180" t="s">
        <v>45</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152</v>
      </c>
      <c r="AT103" s="183" t="s">
        <v>147</v>
      </c>
      <c r="AU103" s="183" t="s">
        <v>82</v>
      </c>
      <c r="AY103" s="17" t="s">
        <v>144</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152</v>
      </c>
      <c r="BM103" s="183" t="s">
        <v>377</v>
      </c>
    </row>
    <row r="104" spans="1:65" s="2" customFormat="1" ht="58.5">
      <c r="A104" s="34"/>
      <c r="B104" s="35"/>
      <c r="C104" s="36"/>
      <c r="D104" s="192" t="s">
        <v>487</v>
      </c>
      <c r="E104" s="36"/>
      <c r="F104" s="233" t="s">
        <v>990</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487</v>
      </c>
      <c r="AU104" s="17" t="s">
        <v>82</v>
      </c>
    </row>
    <row r="105" spans="1:65" s="12" customFormat="1" ht="25.9" customHeight="1">
      <c r="B105" s="157"/>
      <c r="C105" s="158"/>
      <c r="D105" s="159" t="s">
        <v>73</v>
      </c>
      <c r="E105" s="160" t="s">
        <v>789</v>
      </c>
      <c r="F105" s="160" t="s">
        <v>897</v>
      </c>
      <c r="G105" s="158"/>
      <c r="H105" s="158"/>
      <c r="I105" s="161"/>
      <c r="J105" s="162">
        <f>BK105</f>
        <v>0</v>
      </c>
      <c r="K105" s="158"/>
      <c r="L105" s="163"/>
      <c r="M105" s="164"/>
      <c r="N105" s="165"/>
      <c r="O105" s="165"/>
      <c r="P105" s="166">
        <f>SUM(P106:P111)</f>
        <v>0</v>
      </c>
      <c r="Q105" s="165"/>
      <c r="R105" s="166">
        <f>SUM(R106:R111)</f>
        <v>0</v>
      </c>
      <c r="S105" s="165"/>
      <c r="T105" s="167">
        <f>SUM(T106:T111)</f>
        <v>0</v>
      </c>
      <c r="AR105" s="168" t="s">
        <v>82</v>
      </c>
      <c r="AT105" s="169" t="s">
        <v>73</v>
      </c>
      <c r="AU105" s="169" t="s">
        <v>74</v>
      </c>
      <c r="AY105" s="168" t="s">
        <v>144</v>
      </c>
      <c r="BK105" s="170">
        <f>SUM(BK106:BK111)</f>
        <v>0</v>
      </c>
    </row>
    <row r="106" spans="1:65" s="2" customFormat="1" ht="16.5" customHeight="1">
      <c r="A106" s="34"/>
      <c r="B106" s="35"/>
      <c r="C106" s="173" t="s">
        <v>206</v>
      </c>
      <c r="D106" s="173" t="s">
        <v>147</v>
      </c>
      <c r="E106" s="174" t="s">
        <v>991</v>
      </c>
      <c r="F106" s="175" t="s">
        <v>992</v>
      </c>
      <c r="G106" s="176" t="s">
        <v>247</v>
      </c>
      <c r="H106" s="177">
        <v>72</v>
      </c>
      <c r="I106" s="178"/>
      <c r="J106" s="177">
        <f>ROUND((ROUND(I106,2))*(ROUND(H106,2)),2)</f>
        <v>0</v>
      </c>
      <c r="K106" s="175" t="s">
        <v>248</v>
      </c>
      <c r="L106" s="39"/>
      <c r="M106" s="179" t="s">
        <v>18</v>
      </c>
      <c r="N106" s="180" t="s">
        <v>45</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152</v>
      </c>
      <c r="AT106" s="183" t="s">
        <v>147</v>
      </c>
      <c r="AU106" s="183" t="s">
        <v>82</v>
      </c>
      <c r="AY106" s="17" t="s">
        <v>144</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152</v>
      </c>
      <c r="BM106" s="183" t="s">
        <v>434</v>
      </c>
    </row>
    <row r="107" spans="1:65" s="2" customFormat="1" ht="39">
      <c r="A107" s="34"/>
      <c r="B107" s="35"/>
      <c r="C107" s="36"/>
      <c r="D107" s="192" t="s">
        <v>487</v>
      </c>
      <c r="E107" s="36"/>
      <c r="F107" s="233" t="s">
        <v>993</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487</v>
      </c>
      <c r="AU107" s="17" t="s">
        <v>82</v>
      </c>
    </row>
    <row r="108" spans="1:65" s="2" customFormat="1" ht="16.5" customHeight="1">
      <c r="A108" s="34"/>
      <c r="B108" s="35"/>
      <c r="C108" s="173" t="s">
        <v>213</v>
      </c>
      <c r="D108" s="173" t="s">
        <v>147</v>
      </c>
      <c r="E108" s="174" t="s">
        <v>994</v>
      </c>
      <c r="F108" s="175" t="s">
        <v>995</v>
      </c>
      <c r="G108" s="176" t="s">
        <v>247</v>
      </c>
      <c r="H108" s="177">
        <v>64</v>
      </c>
      <c r="I108" s="178"/>
      <c r="J108" s="177">
        <f>ROUND((ROUND(I108,2))*(ROUND(H108,2)),2)</f>
        <v>0</v>
      </c>
      <c r="K108" s="175" t="s">
        <v>248</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152</v>
      </c>
      <c r="AT108" s="183" t="s">
        <v>147</v>
      </c>
      <c r="AU108" s="183" t="s">
        <v>82</v>
      </c>
      <c r="AY108" s="17" t="s">
        <v>144</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152</v>
      </c>
      <c r="BM108" s="183" t="s">
        <v>444</v>
      </c>
    </row>
    <row r="109" spans="1:65" s="2" customFormat="1" ht="58.5">
      <c r="A109" s="34"/>
      <c r="B109" s="35"/>
      <c r="C109" s="36"/>
      <c r="D109" s="192" t="s">
        <v>487</v>
      </c>
      <c r="E109" s="36"/>
      <c r="F109" s="233" t="s">
        <v>996</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487</v>
      </c>
      <c r="AU109" s="17" t="s">
        <v>82</v>
      </c>
    </row>
    <row r="110" spans="1:65" s="2" customFormat="1" ht="16.5" customHeight="1">
      <c r="A110" s="34"/>
      <c r="B110" s="35"/>
      <c r="C110" s="173" t="s">
        <v>219</v>
      </c>
      <c r="D110" s="173" t="s">
        <v>147</v>
      </c>
      <c r="E110" s="174" t="s">
        <v>997</v>
      </c>
      <c r="F110" s="175" t="s">
        <v>998</v>
      </c>
      <c r="G110" s="176" t="s">
        <v>766</v>
      </c>
      <c r="H110" s="177">
        <v>4</v>
      </c>
      <c r="I110" s="178"/>
      <c r="J110" s="177">
        <f>ROUND((ROUND(I110,2))*(ROUND(H110,2)),2)</f>
        <v>0</v>
      </c>
      <c r="K110" s="175" t="s">
        <v>248</v>
      </c>
      <c r="L110" s="39"/>
      <c r="M110" s="179" t="s">
        <v>18</v>
      </c>
      <c r="N110" s="180" t="s">
        <v>45</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152</v>
      </c>
      <c r="AT110" s="183" t="s">
        <v>147</v>
      </c>
      <c r="AU110" s="183" t="s">
        <v>82</v>
      </c>
      <c r="AY110" s="17" t="s">
        <v>144</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152</v>
      </c>
      <c r="BM110" s="183" t="s">
        <v>454</v>
      </c>
    </row>
    <row r="111" spans="1:65" s="2" customFormat="1" ht="58.5">
      <c r="A111" s="34"/>
      <c r="B111" s="35"/>
      <c r="C111" s="36"/>
      <c r="D111" s="192" t="s">
        <v>487</v>
      </c>
      <c r="E111" s="36"/>
      <c r="F111" s="233" t="s">
        <v>999</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487</v>
      </c>
      <c r="AU111" s="17" t="s">
        <v>82</v>
      </c>
    </row>
    <row r="112" spans="1:65" s="12" customFormat="1" ht="25.9" customHeight="1">
      <c r="B112" s="157"/>
      <c r="C112" s="158"/>
      <c r="D112" s="159" t="s">
        <v>73</v>
      </c>
      <c r="E112" s="160" t="s">
        <v>794</v>
      </c>
      <c r="F112" s="160" t="s">
        <v>1000</v>
      </c>
      <c r="G112" s="158"/>
      <c r="H112" s="158"/>
      <c r="I112" s="161"/>
      <c r="J112" s="162">
        <f>BK112</f>
        <v>0</v>
      </c>
      <c r="K112" s="158"/>
      <c r="L112" s="163"/>
      <c r="M112" s="164"/>
      <c r="N112" s="165"/>
      <c r="O112" s="165"/>
      <c r="P112" s="166">
        <f>SUM(P113:P125)</f>
        <v>0</v>
      </c>
      <c r="Q112" s="165"/>
      <c r="R112" s="166">
        <f>SUM(R113:R125)</f>
        <v>0</v>
      </c>
      <c r="S112" s="165"/>
      <c r="T112" s="167">
        <f>SUM(T113:T125)</f>
        <v>0</v>
      </c>
      <c r="AR112" s="168" t="s">
        <v>82</v>
      </c>
      <c r="AT112" s="169" t="s">
        <v>73</v>
      </c>
      <c r="AU112" s="169" t="s">
        <v>74</v>
      </c>
      <c r="AY112" s="168" t="s">
        <v>144</v>
      </c>
      <c r="BK112" s="170">
        <f>SUM(BK113:BK125)</f>
        <v>0</v>
      </c>
    </row>
    <row r="113" spans="1:65" s="2" customFormat="1" ht="16.5" customHeight="1">
      <c r="A113" s="34"/>
      <c r="B113" s="35"/>
      <c r="C113" s="173" t="s">
        <v>230</v>
      </c>
      <c r="D113" s="173" t="s">
        <v>147</v>
      </c>
      <c r="E113" s="174" t="s">
        <v>1001</v>
      </c>
      <c r="F113" s="175" t="s">
        <v>1002</v>
      </c>
      <c r="G113" s="176" t="s">
        <v>263</v>
      </c>
      <c r="H113" s="177">
        <v>1</v>
      </c>
      <c r="I113" s="178"/>
      <c r="J113" s="177">
        <f>ROUND((ROUND(I113,2))*(ROUND(H113,2)),2)</f>
        <v>0</v>
      </c>
      <c r="K113" s="175" t="s">
        <v>248</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152</v>
      </c>
      <c r="AT113" s="183" t="s">
        <v>147</v>
      </c>
      <c r="AU113" s="183" t="s">
        <v>82</v>
      </c>
      <c r="AY113" s="17" t="s">
        <v>144</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152</v>
      </c>
      <c r="BM113" s="183" t="s">
        <v>465</v>
      </c>
    </row>
    <row r="114" spans="1:65" s="2" customFormat="1" ht="19.5">
      <c r="A114" s="34"/>
      <c r="B114" s="35"/>
      <c r="C114" s="36"/>
      <c r="D114" s="192" t="s">
        <v>487</v>
      </c>
      <c r="E114" s="36"/>
      <c r="F114" s="233" t="s">
        <v>1003</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487</v>
      </c>
      <c r="AU114" s="17" t="s">
        <v>82</v>
      </c>
    </row>
    <row r="115" spans="1:65" s="2" customFormat="1" ht="16.5" customHeight="1">
      <c r="A115" s="34"/>
      <c r="B115" s="35"/>
      <c r="C115" s="173" t="s">
        <v>238</v>
      </c>
      <c r="D115" s="173" t="s">
        <v>147</v>
      </c>
      <c r="E115" s="174" t="s">
        <v>1004</v>
      </c>
      <c r="F115" s="175" t="s">
        <v>1005</v>
      </c>
      <c r="G115" s="176" t="s">
        <v>263</v>
      </c>
      <c r="H115" s="177">
        <v>1</v>
      </c>
      <c r="I115" s="178"/>
      <c r="J115" s="177">
        <f>ROUND((ROUND(I115,2))*(ROUND(H115,2)),2)</f>
        <v>0</v>
      </c>
      <c r="K115" s="175" t="s">
        <v>248</v>
      </c>
      <c r="L115" s="39"/>
      <c r="M115" s="179" t="s">
        <v>18</v>
      </c>
      <c r="N115" s="180" t="s">
        <v>45</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152</v>
      </c>
      <c r="AT115" s="183" t="s">
        <v>147</v>
      </c>
      <c r="AU115" s="183" t="s">
        <v>82</v>
      </c>
      <c r="AY115" s="17" t="s">
        <v>144</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152</v>
      </c>
      <c r="BM115" s="183" t="s">
        <v>475</v>
      </c>
    </row>
    <row r="116" spans="1:65" s="2" customFormat="1" ht="29.25">
      <c r="A116" s="34"/>
      <c r="B116" s="35"/>
      <c r="C116" s="36"/>
      <c r="D116" s="192" t="s">
        <v>487</v>
      </c>
      <c r="E116" s="36"/>
      <c r="F116" s="233" t="s">
        <v>1006</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487</v>
      </c>
      <c r="AU116" s="17" t="s">
        <v>82</v>
      </c>
    </row>
    <row r="117" spans="1:65" s="2" customFormat="1" ht="16.5" customHeight="1">
      <c r="A117" s="34"/>
      <c r="B117" s="35"/>
      <c r="C117" s="173" t="s">
        <v>244</v>
      </c>
      <c r="D117" s="173" t="s">
        <v>147</v>
      </c>
      <c r="E117" s="174" t="s">
        <v>950</v>
      </c>
      <c r="F117" s="175" t="s">
        <v>890</v>
      </c>
      <c r="G117" s="176" t="s">
        <v>263</v>
      </c>
      <c r="H117" s="177">
        <v>1</v>
      </c>
      <c r="I117" s="178"/>
      <c r="J117" s="177">
        <f>ROUND((ROUND(I117,2))*(ROUND(H117,2)),2)</f>
        <v>0</v>
      </c>
      <c r="K117" s="175" t="s">
        <v>248</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152</v>
      </c>
      <c r="AT117" s="183" t="s">
        <v>147</v>
      </c>
      <c r="AU117" s="183" t="s">
        <v>82</v>
      </c>
      <c r="AY117" s="17" t="s">
        <v>144</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152</v>
      </c>
      <c r="BM117" s="183" t="s">
        <v>492</v>
      </c>
    </row>
    <row r="118" spans="1:65" s="2" customFormat="1" ht="19.5">
      <c r="A118" s="34"/>
      <c r="B118" s="35"/>
      <c r="C118" s="36"/>
      <c r="D118" s="192" t="s">
        <v>487</v>
      </c>
      <c r="E118" s="36"/>
      <c r="F118" s="233" t="s">
        <v>1007</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487</v>
      </c>
      <c r="AU118" s="17" t="s">
        <v>82</v>
      </c>
    </row>
    <row r="119" spans="1:65" s="2" customFormat="1" ht="16.5" customHeight="1">
      <c r="A119" s="34"/>
      <c r="B119" s="35"/>
      <c r="C119" s="173" t="s">
        <v>8</v>
      </c>
      <c r="D119" s="173" t="s">
        <v>147</v>
      </c>
      <c r="E119" s="174" t="s">
        <v>1008</v>
      </c>
      <c r="F119" s="175" t="s">
        <v>1009</v>
      </c>
      <c r="G119" s="176" t="s">
        <v>263</v>
      </c>
      <c r="H119" s="177">
        <v>1</v>
      </c>
      <c r="I119" s="178"/>
      <c r="J119" s="177">
        <f>ROUND((ROUND(I119,2))*(ROUND(H119,2)),2)</f>
        <v>0</v>
      </c>
      <c r="K119" s="175" t="s">
        <v>248</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152</v>
      </c>
      <c r="AT119" s="183" t="s">
        <v>147</v>
      </c>
      <c r="AU119" s="183" t="s">
        <v>82</v>
      </c>
      <c r="AY119" s="17" t="s">
        <v>144</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152</v>
      </c>
      <c r="BM119" s="183" t="s">
        <v>501</v>
      </c>
    </row>
    <row r="120" spans="1:65" s="2" customFormat="1" ht="19.5">
      <c r="A120" s="34"/>
      <c r="B120" s="35"/>
      <c r="C120" s="36"/>
      <c r="D120" s="192" t="s">
        <v>487</v>
      </c>
      <c r="E120" s="36"/>
      <c r="F120" s="233" t="s">
        <v>1010</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487</v>
      </c>
      <c r="AU120" s="17" t="s">
        <v>82</v>
      </c>
    </row>
    <row r="121" spans="1:65" s="2" customFormat="1" ht="16.5" customHeight="1">
      <c r="A121" s="34"/>
      <c r="B121" s="35"/>
      <c r="C121" s="173" t="s">
        <v>252</v>
      </c>
      <c r="D121" s="173" t="s">
        <v>147</v>
      </c>
      <c r="E121" s="174" t="s">
        <v>1011</v>
      </c>
      <c r="F121" s="175" t="s">
        <v>1012</v>
      </c>
      <c r="G121" s="176" t="s">
        <v>263</v>
      </c>
      <c r="H121" s="177">
        <v>1</v>
      </c>
      <c r="I121" s="178"/>
      <c r="J121" s="177">
        <f>ROUND((ROUND(I121,2))*(ROUND(H121,2)),2)</f>
        <v>0</v>
      </c>
      <c r="K121" s="175" t="s">
        <v>248</v>
      </c>
      <c r="L121" s="39"/>
      <c r="M121" s="179" t="s">
        <v>18</v>
      </c>
      <c r="N121" s="180" t="s">
        <v>45</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152</v>
      </c>
      <c r="AT121" s="183" t="s">
        <v>147</v>
      </c>
      <c r="AU121" s="183" t="s">
        <v>82</v>
      </c>
      <c r="AY121" s="17" t="s">
        <v>144</v>
      </c>
      <c r="BE121" s="184">
        <f>IF(N121="základní",J121,0)</f>
        <v>0</v>
      </c>
      <c r="BF121" s="184">
        <f>IF(N121="snížená",J121,0)</f>
        <v>0</v>
      </c>
      <c r="BG121" s="184">
        <f>IF(N121="zákl. přenesená",J121,0)</f>
        <v>0</v>
      </c>
      <c r="BH121" s="184">
        <f>IF(N121="sníž. přenesená",J121,0)</f>
        <v>0</v>
      </c>
      <c r="BI121" s="184">
        <f>IF(N121="nulová",J121,0)</f>
        <v>0</v>
      </c>
      <c r="BJ121" s="17" t="s">
        <v>82</v>
      </c>
      <c r="BK121" s="184">
        <f>ROUND((ROUND(I121,2))*(ROUND(H121,2)),2)</f>
        <v>0</v>
      </c>
      <c r="BL121" s="17" t="s">
        <v>152</v>
      </c>
      <c r="BM121" s="183" t="s">
        <v>513</v>
      </c>
    </row>
    <row r="122" spans="1:65" s="2" customFormat="1" ht="19.5">
      <c r="A122" s="34"/>
      <c r="B122" s="35"/>
      <c r="C122" s="36"/>
      <c r="D122" s="192" t="s">
        <v>487</v>
      </c>
      <c r="E122" s="36"/>
      <c r="F122" s="233" t="s">
        <v>1013</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487</v>
      </c>
      <c r="AU122" s="17" t="s">
        <v>82</v>
      </c>
    </row>
    <row r="123" spans="1:65" s="2" customFormat="1" ht="16.5" customHeight="1">
      <c r="A123" s="34"/>
      <c r="B123" s="35"/>
      <c r="C123" s="173" t="s">
        <v>257</v>
      </c>
      <c r="D123" s="173" t="s">
        <v>147</v>
      </c>
      <c r="E123" s="174" t="s">
        <v>1014</v>
      </c>
      <c r="F123" s="175" t="s">
        <v>1015</v>
      </c>
      <c r="G123" s="176" t="s">
        <v>263</v>
      </c>
      <c r="H123" s="177">
        <v>1</v>
      </c>
      <c r="I123" s="178"/>
      <c r="J123" s="177">
        <f>ROUND((ROUND(I123,2))*(ROUND(H123,2)),2)</f>
        <v>0</v>
      </c>
      <c r="K123" s="175" t="s">
        <v>248</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152</v>
      </c>
      <c r="AT123" s="183" t="s">
        <v>147</v>
      </c>
      <c r="AU123" s="183" t="s">
        <v>82</v>
      </c>
      <c r="AY123" s="17" t="s">
        <v>144</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152</v>
      </c>
      <c r="BM123" s="183" t="s">
        <v>524</v>
      </c>
    </row>
    <row r="124" spans="1:65" s="2" customFormat="1" ht="19.5">
      <c r="A124" s="34"/>
      <c r="B124" s="35"/>
      <c r="C124" s="36"/>
      <c r="D124" s="192" t="s">
        <v>487</v>
      </c>
      <c r="E124" s="36"/>
      <c r="F124" s="233" t="s">
        <v>1016</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487</v>
      </c>
      <c r="AU124" s="17" t="s">
        <v>82</v>
      </c>
    </row>
    <row r="125" spans="1:65" s="2" customFormat="1" ht="16.5" customHeight="1">
      <c r="A125" s="34"/>
      <c r="B125" s="35"/>
      <c r="C125" s="173" t="s">
        <v>260</v>
      </c>
      <c r="D125" s="173" t="s">
        <v>147</v>
      </c>
      <c r="E125" s="174" t="s">
        <v>1017</v>
      </c>
      <c r="F125" s="175" t="s">
        <v>1018</v>
      </c>
      <c r="G125" s="176" t="s">
        <v>263</v>
      </c>
      <c r="H125" s="177">
        <v>1</v>
      </c>
      <c r="I125" s="178"/>
      <c r="J125" s="177">
        <f>ROUND((ROUND(I125,2))*(ROUND(H125,2)),2)</f>
        <v>0</v>
      </c>
      <c r="K125" s="175" t="s">
        <v>248</v>
      </c>
      <c r="L125" s="39"/>
      <c r="M125" s="179" t="s">
        <v>18</v>
      </c>
      <c r="N125" s="180" t="s">
        <v>45</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152</v>
      </c>
      <c r="AT125" s="183" t="s">
        <v>147</v>
      </c>
      <c r="AU125" s="183" t="s">
        <v>82</v>
      </c>
      <c r="AY125" s="17" t="s">
        <v>144</v>
      </c>
      <c r="BE125" s="184">
        <f>IF(N125="základní",J125,0)</f>
        <v>0</v>
      </c>
      <c r="BF125" s="184">
        <f>IF(N125="snížená",J125,0)</f>
        <v>0</v>
      </c>
      <c r="BG125" s="184">
        <f>IF(N125="zákl. přenesená",J125,0)</f>
        <v>0</v>
      </c>
      <c r="BH125" s="184">
        <f>IF(N125="sníž. přenesená",J125,0)</f>
        <v>0</v>
      </c>
      <c r="BI125" s="184">
        <f>IF(N125="nulová",J125,0)</f>
        <v>0</v>
      </c>
      <c r="BJ125" s="17" t="s">
        <v>82</v>
      </c>
      <c r="BK125" s="184">
        <f>ROUND((ROUND(I125,2))*(ROUND(H125,2)),2)</f>
        <v>0</v>
      </c>
      <c r="BL125" s="17" t="s">
        <v>152</v>
      </c>
      <c r="BM125" s="183" t="s">
        <v>536</v>
      </c>
    </row>
    <row r="126" spans="1:65" s="12" customFormat="1" ht="25.9" customHeight="1">
      <c r="B126" s="157"/>
      <c r="C126" s="158"/>
      <c r="D126" s="159" t="s">
        <v>73</v>
      </c>
      <c r="E126" s="160" t="s">
        <v>736</v>
      </c>
      <c r="F126" s="160" t="s">
        <v>737</v>
      </c>
      <c r="G126" s="158"/>
      <c r="H126" s="158"/>
      <c r="I126" s="161"/>
      <c r="J126" s="162">
        <f>BK126</f>
        <v>0</v>
      </c>
      <c r="K126" s="158"/>
      <c r="L126" s="163"/>
      <c r="M126" s="164"/>
      <c r="N126" s="165"/>
      <c r="O126" s="165"/>
      <c r="P126" s="166">
        <f>SUM(P127:P128)</f>
        <v>0</v>
      </c>
      <c r="Q126" s="165"/>
      <c r="R126" s="166">
        <f>SUM(R127:R128)</f>
        <v>0</v>
      </c>
      <c r="S126" s="165"/>
      <c r="T126" s="167">
        <f>SUM(T127:T128)</f>
        <v>0</v>
      </c>
      <c r="AR126" s="168" t="s">
        <v>152</v>
      </c>
      <c r="AT126" s="169" t="s">
        <v>73</v>
      </c>
      <c r="AU126" s="169" t="s">
        <v>74</v>
      </c>
      <c r="AY126" s="168" t="s">
        <v>144</v>
      </c>
      <c r="BK126" s="170">
        <f>SUM(BK127:BK128)</f>
        <v>0</v>
      </c>
    </row>
    <row r="127" spans="1:65" s="2" customFormat="1" ht="37.9" customHeight="1">
      <c r="A127" s="34"/>
      <c r="B127" s="35"/>
      <c r="C127" s="173" t="s">
        <v>265</v>
      </c>
      <c r="D127" s="173" t="s">
        <v>147</v>
      </c>
      <c r="E127" s="174" t="s">
        <v>738</v>
      </c>
      <c r="F127" s="175" t="s">
        <v>739</v>
      </c>
      <c r="G127" s="176" t="s">
        <v>740</v>
      </c>
      <c r="H127" s="177">
        <v>24</v>
      </c>
      <c r="I127" s="178"/>
      <c r="J127" s="177">
        <f>ROUND((ROUND(I127,2))*(ROUND(H127,2)),2)</f>
        <v>0</v>
      </c>
      <c r="K127" s="175" t="s">
        <v>151</v>
      </c>
      <c r="L127" s="39"/>
      <c r="M127" s="179" t="s">
        <v>18</v>
      </c>
      <c r="N127" s="180" t="s">
        <v>45</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899</v>
      </c>
      <c r="AT127" s="183" t="s">
        <v>147</v>
      </c>
      <c r="AU127" s="183" t="s">
        <v>82</v>
      </c>
      <c r="AY127" s="17" t="s">
        <v>144</v>
      </c>
      <c r="BE127" s="184">
        <f>IF(N127="základní",J127,0)</f>
        <v>0</v>
      </c>
      <c r="BF127" s="184">
        <f>IF(N127="snížená",J127,0)</f>
        <v>0</v>
      </c>
      <c r="BG127" s="184">
        <f>IF(N127="zákl. přenesená",J127,0)</f>
        <v>0</v>
      </c>
      <c r="BH127" s="184">
        <f>IF(N127="sníž. přenesená",J127,0)</f>
        <v>0</v>
      </c>
      <c r="BI127" s="184">
        <f>IF(N127="nulová",J127,0)</f>
        <v>0</v>
      </c>
      <c r="BJ127" s="17" t="s">
        <v>82</v>
      </c>
      <c r="BK127" s="184">
        <f>ROUND((ROUND(I127,2))*(ROUND(H127,2)),2)</f>
        <v>0</v>
      </c>
      <c r="BL127" s="17" t="s">
        <v>899</v>
      </c>
      <c r="BM127" s="183" t="s">
        <v>1019</v>
      </c>
    </row>
    <row r="128" spans="1:65" s="2" customFormat="1">
      <c r="A128" s="34"/>
      <c r="B128" s="35"/>
      <c r="C128" s="36"/>
      <c r="D128" s="185" t="s">
        <v>154</v>
      </c>
      <c r="E128" s="36"/>
      <c r="F128" s="186" t="s">
        <v>743</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154</v>
      </c>
      <c r="AU128" s="17" t="s">
        <v>82</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7h+JEpmJP6/imjnmq+5aX5eA9sMtdKXihaPIYdB3bKvJc9tvNBkK/8EfzrBCbPV/qRVUvkjrLOfmJm0xhccU4w==" saltValue="HNBLtWAgvzrkLAp8kZYEEg=="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r:id="rId2"/>
  <headerFooter>
    <oddFooter>&amp;CStrana &amp;P z &amp;N</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1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99</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DP09 = EMP4 + EMP5</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1020</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1021</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ROUND((SUM(BE84:BE113)),  2)</f>
        <v>0</v>
      </c>
      <c r="G33" s="34"/>
      <c r="H33" s="34"/>
      <c r="I33" s="118">
        <v>0.21</v>
      </c>
      <c r="J33" s="117">
        <f>ROUND(((SUM(BE84:BE113))*I33),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ROUND((SUM(BF84:BF113)),  2)</f>
        <v>0</v>
      </c>
      <c r="G34" s="34"/>
      <c r="H34" s="34"/>
      <c r="I34" s="118">
        <v>0.15</v>
      </c>
      <c r="J34" s="117">
        <f>ROUND(((SUM(BF84:BF113))*I34),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ROUND((SUM(BG84:BG113)),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ROUND((SUM(BH84:BH113)),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ROUND((SUM(BI84:BI113)),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DP09 = EMP4 + EMP5</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D1.4.6 - Stínění - DP09</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Tadeáš Pech,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115</v>
      </c>
      <c r="E60" s="137"/>
      <c r="F60" s="137"/>
      <c r="G60" s="137"/>
      <c r="H60" s="137"/>
      <c r="I60" s="137"/>
      <c r="J60" s="138">
        <f>J85</f>
        <v>0</v>
      </c>
      <c r="K60" s="135"/>
      <c r="L60" s="139"/>
    </row>
    <row r="61" spans="1:47" s="10" customFormat="1" ht="19.899999999999999" customHeight="1">
      <c r="B61" s="140"/>
      <c r="C61" s="141"/>
      <c r="D61" s="142" t="s">
        <v>1022</v>
      </c>
      <c r="E61" s="143"/>
      <c r="F61" s="143"/>
      <c r="G61" s="143"/>
      <c r="H61" s="143"/>
      <c r="I61" s="143"/>
      <c r="J61" s="144">
        <f>J86</f>
        <v>0</v>
      </c>
      <c r="K61" s="141"/>
      <c r="L61" s="145"/>
    </row>
    <row r="62" spans="1:47" s="9" customFormat="1" ht="24.95" customHeight="1">
      <c r="B62" s="134"/>
      <c r="C62" s="135"/>
      <c r="D62" s="136" t="s">
        <v>123</v>
      </c>
      <c r="E62" s="137"/>
      <c r="F62" s="137"/>
      <c r="G62" s="137"/>
      <c r="H62" s="137"/>
      <c r="I62" s="137"/>
      <c r="J62" s="138">
        <f>J105</f>
        <v>0</v>
      </c>
      <c r="K62" s="135"/>
      <c r="L62" s="139"/>
    </row>
    <row r="63" spans="1:47" s="10" customFormat="1" ht="19.899999999999999" customHeight="1">
      <c r="B63" s="140"/>
      <c r="C63" s="141"/>
      <c r="D63" s="142" t="s">
        <v>124</v>
      </c>
      <c r="E63" s="143"/>
      <c r="F63" s="143"/>
      <c r="G63" s="143"/>
      <c r="H63" s="143"/>
      <c r="I63" s="143"/>
      <c r="J63" s="144">
        <f>J106</f>
        <v>0</v>
      </c>
      <c r="K63" s="141"/>
      <c r="L63" s="145"/>
    </row>
    <row r="64" spans="1:47" s="10" customFormat="1" ht="19.899999999999999" customHeight="1">
      <c r="B64" s="140"/>
      <c r="C64" s="141"/>
      <c r="D64" s="142" t="s">
        <v>128</v>
      </c>
      <c r="E64" s="143"/>
      <c r="F64" s="143"/>
      <c r="G64" s="143"/>
      <c r="H64" s="143"/>
      <c r="I64" s="143"/>
      <c r="J64" s="144">
        <f>J111</f>
        <v>0</v>
      </c>
      <c r="K64" s="141"/>
      <c r="L64" s="145"/>
    </row>
    <row r="65" spans="1:31" s="2" customFormat="1" ht="21.75" customHeight="1">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c r="A71" s="34"/>
      <c r="B71" s="35"/>
      <c r="C71" s="23" t="s">
        <v>129</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279" t="str">
        <f>E7</f>
        <v>Dochlazení administrativních prostor ČNB - DP09 = EMP4 + EMP5</v>
      </c>
      <c r="F74" s="280"/>
      <c r="G74" s="280"/>
      <c r="H74" s="280"/>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101</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58" t="str">
        <f>E9</f>
        <v>D1.4.6 - Stínění - DP09</v>
      </c>
      <c r="F76" s="278"/>
      <c r="G76" s="278"/>
      <c r="H76" s="278"/>
      <c r="I76" s="36"/>
      <c r="J76" s="36"/>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c r="A78" s="34"/>
      <c r="B78" s="35"/>
      <c r="C78" s="29" t="s">
        <v>20</v>
      </c>
      <c r="D78" s="36"/>
      <c r="E78" s="36"/>
      <c r="F78" s="27" t="str">
        <f>F12</f>
        <v>Česká národní banka, Na příkopě 864/28, 110 00 Pra</v>
      </c>
      <c r="G78" s="36"/>
      <c r="H78" s="36"/>
      <c r="I78" s="29" t="s">
        <v>22</v>
      </c>
      <c r="J78" s="59" t="str">
        <f>IF(J12="","",J12)</f>
        <v>1. 5. 2023</v>
      </c>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c r="A80" s="34"/>
      <c r="B80" s="35"/>
      <c r="C80" s="29" t="s">
        <v>24</v>
      </c>
      <c r="D80" s="36"/>
      <c r="E80" s="36"/>
      <c r="F80" s="27" t="str">
        <f>E15</f>
        <v>ČESKÁ NÁRODNÍ BANKA</v>
      </c>
      <c r="G80" s="36"/>
      <c r="H80" s="36"/>
      <c r="I80" s="29" t="s">
        <v>32</v>
      </c>
      <c r="J80" s="32" t="str">
        <f>E21</f>
        <v>Bohemik s.r.o.</v>
      </c>
      <c r="K80" s="36"/>
      <c r="L80" s="106"/>
      <c r="S80" s="34"/>
      <c r="T80" s="34"/>
      <c r="U80" s="34"/>
      <c r="V80" s="34"/>
      <c r="W80" s="34"/>
      <c r="X80" s="34"/>
      <c r="Y80" s="34"/>
      <c r="Z80" s="34"/>
      <c r="AA80" s="34"/>
      <c r="AB80" s="34"/>
      <c r="AC80" s="34"/>
      <c r="AD80" s="34"/>
      <c r="AE80" s="34"/>
    </row>
    <row r="81" spans="1:65" s="2" customFormat="1" ht="25.7" customHeight="1">
      <c r="A81" s="34"/>
      <c r="B81" s="35"/>
      <c r="C81" s="29" t="s">
        <v>30</v>
      </c>
      <c r="D81" s="36"/>
      <c r="E81" s="36"/>
      <c r="F81" s="27" t="str">
        <f>IF(E18="","",E18)</f>
        <v>Vyplň údaj</v>
      </c>
      <c r="G81" s="36"/>
      <c r="H81" s="36"/>
      <c r="I81" s="29" t="s">
        <v>37</v>
      </c>
      <c r="J81" s="32" t="str">
        <f>E24</f>
        <v>Tadeáš Pech, B.Hudová</v>
      </c>
      <c r="K81" s="36"/>
      <c r="L81" s="106"/>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1" customFormat="1" ht="29.25" customHeight="1">
      <c r="A83" s="146"/>
      <c r="B83" s="147"/>
      <c r="C83" s="148" t="s">
        <v>130</v>
      </c>
      <c r="D83" s="149" t="s">
        <v>59</v>
      </c>
      <c r="E83" s="149" t="s">
        <v>55</v>
      </c>
      <c r="F83" s="149" t="s">
        <v>56</v>
      </c>
      <c r="G83" s="149" t="s">
        <v>131</v>
      </c>
      <c r="H83" s="149" t="s">
        <v>132</v>
      </c>
      <c r="I83" s="149" t="s">
        <v>133</v>
      </c>
      <c r="J83" s="149" t="s">
        <v>107</v>
      </c>
      <c r="K83" s="150" t="s">
        <v>134</v>
      </c>
      <c r="L83" s="151"/>
      <c r="M83" s="68" t="s">
        <v>18</v>
      </c>
      <c r="N83" s="69" t="s">
        <v>44</v>
      </c>
      <c r="O83" s="69" t="s">
        <v>135</v>
      </c>
      <c r="P83" s="69" t="s">
        <v>136</v>
      </c>
      <c r="Q83" s="69" t="s">
        <v>137</v>
      </c>
      <c r="R83" s="69" t="s">
        <v>138</v>
      </c>
      <c r="S83" s="69" t="s">
        <v>139</v>
      </c>
      <c r="T83" s="70" t="s">
        <v>140</v>
      </c>
      <c r="U83" s="146"/>
      <c r="V83" s="146"/>
      <c r="W83" s="146"/>
      <c r="X83" s="146"/>
      <c r="Y83" s="146"/>
      <c r="Z83" s="146"/>
      <c r="AA83" s="146"/>
      <c r="AB83" s="146"/>
      <c r="AC83" s="146"/>
      <c r="AD83" s="146"/>
      <c r="AE83" s="146"/>
    </row>
    <row r="84" spans="1:65" s="2" customFormat="1" ht="22.9" customHeight="1">
      <c r="A84" s="34"/>
      <c r="B84" s="35"/>
      <c r="C84" s="75" t="s">
        <v>141</v>
      </c>
      <c r="D84" s="36"/>
      <c r="E84" s="36"/>
      <c r="F84" s="36"/>
      <c r="G84" s="36"/>
      <c r="H84" s="36"/>
      <c r="I84" s="36"/>
      <c r="J84" s="152">
        <f>BK84</f>
        <v>0</v>
      </c>
      <c r="K84" s="36"/>
      <c r="L84" s="39"/>
      <c r="M84" s="71"/>
      <c r="N84" s="153"/>
      <c r="O84" s="72"/>
      <c r="P84" s="154">
        <f>P85+P105</f>
        <v>0</v>
      </c>
      <c r="Q84" s="72"/>
      <c r="R84" s="154">
        <f>R85+R105</f>
        <v>4.5559999999999996E-2</v>
      </c>
      <c r="S84" s="72"/>
      <c r="T84" s="155">
        <f>T85+T105</f>
        <v>0</v>
      </c>
      <c r="U84" s="34"/>
      <c r="V84" s="34"/>
      <c r="W84" s="34"/>
      <c r="X84" s="34"/>
      <c r="Y84" s="34"/>
      <c r="Z84" s="34"/>
      <c r="AA84" s="34"/>
      <c r="AB84" s="34"/>
      <c r="AC84" s="34"/>
      <c r="AD84" s="34"/>
      <c r="AE84" s="34"/>
      <c r="AT84" s="17" t="s">
        <v>73</v>
      </c>
      <c r="AU84" s="17" t="s">
        <v>108</v>
      </c>
      <c r="BK84" s="156">
        <f>BK85+BK105</f>
        <v>0</v>
      </c>
    </row>
    <row r="85" spans="1:65" s="12" customFormat="1" ht="25.9" customHeight="1">
      <c r="B85" s="157"/>
      <c r="C85" s="158"/>
      <c r="D85" s="159" t="s">
        <v>73</v>
      </c>
      <c r="E85" s="160" t="s">
        <v>359</v>
      </c>
      <c r="F85" s="160" t="s">
        <v>360</v>
      </c>
      <c r="G85" s="158"/>
      <c r="H85" s="158"/>
      <c r="I85" s="161"/>
      <c r="J85" s="162">
        <f>BK85</f>
        <v>0</v>
      </c>
      <c r="K85" s="158"/>
      <c r="L85" s="163"/>
      <c r="M85" s="164"/>
      <c r="N85" s="165"/>
      <c r="O85" s="165"/>
      <c r="P85" s="166">
        <f>P86</f>
        <v>0</v>
      </c>
      <c r="Q85" s="165"/>
      <c r="R85" s="166">
        <f>R86</f>
        <v>4.5559999999999996E-2</v>
      </c>
      <c r="S85" s="165"/>
      <c r="T85" s="167">
        <f>T86</f>
        <v>0</v>
      </c>
      <c r="AR85" s="168" t="s">
        <v>84</v>
      </c>
      <c r="AT85" s="169" t="s">
        <v>73</v>
      </c>
      <c r="AU85" s="169" t="s">
        <v>74</v>
      </c>
      <c r="AY85" s="168" t="s">
        <v>144</v>
      </c>
      <c r="BK85" s="170">
        <f>BK86</f>
        <v>0</v>
      </c>
    </row>
    <row r="86" spans="1:65" s="12" customFormat="1" ht="22.9" customHeight="1">
      <c r="B86" s="157"/>
      <c r="C86" s="158"/>
      <c r="D86" s="159" t="s">
        <v>73</v>
      </c>
      <c r="E86" s="171" t="s">
        <v>1023</v>
      </c>
      <c r="F86" s="171" t="s">
        <v>1024</v>
      </c>
      <c r="G86" s="158"/>
      <c r="H86" s="158"/>
      <c r="I86" s="161"/>
      <c r="J86" s="172">
        <f>BK86</f>
        <v>0</v>
      </c>
      <c r="K86" s="158"/>
      <c r="L86" s="163"/>
      <c r="M86" s="164"/>
      <c r="N86" s="165"/>
      <c r="O86" s="165"/>
      <c r="P86" s="166">
        <f>SUM(P87:P104)</f>
        <v>0</v>
      </c>
      <c r="Q86" s="165"/>
      <c r="R86" s="166">
        <f>SUM(R87:R104)</f>
        <v>4.5559999999999996E-2</v>
      </c>
      <c r="S86" s="165"/>
      <c r="T86" s="167">
        <f>SUM(T87:T104)</f>
        <v>0</v>
      </c>
      <c r="AR86" s="168" t="s">
        <v>84</v>
      </c>
      <c r="AT86" s="169" t="s">
        <v>73</v>
      </c>
      <c r="AU86" s="169" t="s">
        <v>82</v>
      </c>
      <c r="AY86" s="168" t="s">
        <v>144</v>
      </c>
      <c r="BK86" s="170">
        <f>SUM(BK87:BK104)</f>
        <v>0</v>
      </c>
    </row>
    <row r="87" spans="1:65" s="2" customFormat="1" ht="49.15" customHeight="1">
      <c r="A87" s="34"/>
      <c r="B87" s="35"/>
      <c r="C87" s="173" t="s">
        <v>82</v>
      </c>
      <c r="D87" s="173" t="s">
        <v>147</v>
      </c>
      <c r="E87" s="174" t="s">
        <v>1025</v>
      </c>
      <c r="F87" s="175" t="s">
        <v>1026</v>
      </c>
      <c r="G87" s="176" t="s">
        <v>150</v>
      </c>
      <c r="H87" s="177">
        <v>12</v>
      </c>
      <c r="I87" s="178"/>
      <c r="J87" s="177">
        <f>ROUND((ROUND(I87,2))*(ROUND(H87,2)),2)</f>
        <v>0</v>
      </c>
      <c r="K87" s="175" t="s">
        <v>151</v>
      </c>
      <c r="L87" s="39"/>
      <c r="M87" s="179" t="s">
        <v>18</v>
      </c>
      <c r="N87" s="180" t="s">
        <v>45</v>
      </c>
      <c r="O87" s="64"/>
      <c r="P87" s="181">
        <f>O87*H87</f>
        <v>0</v>
      </c>
      <c r="Q87" s="181">
        <v>0</v>
      </c>
      <c r="R87" s="181">
        <f>Q87*H87</f>
        <v>0</v>
      </c>
      <c r="S87" s="181">
        <v>0</v>
      </c>
      <c r="T87" s="182">
        <f>S87*H87</f>
        <v>0</v>
      </c>
      <c r="U87" s="34"/>
      <c r="V87" s="34"/>
      <c r="W87" s="34"/>
      <c r="X87" s="34"/>
      <c r="Y87" s="34"/>
      <c r="Z87" s="34"/>
      <c r="AA87" s="34"/>
      <c r="AB87" s="34"/>
      <c r="AC87" s="34"/>
      <c r="AD87" s="34"/>
      <c r="AE87" s="34"/>
      <c r="AR87" s="183" t="s">
        <v>252</v>
      </c>
      <c r="AT87" s="183" t="s">
        <v>147</v>
      </c>
      <c r="AU87" s="183" t="s">
        <v>84</v>
      </c>
      <c r="AY87" s="17" t="s">
        <v>144</v>
      </c>
      <c r="BE87" s="184">
        <f>IF(N87="základní",J87,0)</f>
        <v>0</v>
      </c>
      <c r="BF87" s="184">
        <f>IF(N87="snížená",J87,0)</f>
        <v>0</v>
      </c>
      <c r="BG87" s="184">
        <f>IF(N87="zákl. přenesená",J87,0)</f>
        <v>0</v>
      </c>
      <c r="BH87" s="184">
        <f>IF(N87="sníž. přenesená",J87,0)</f>
        <v>0</v>
      </c>
      <c r="BI87" s="184">
        <f>IF(N87="nulová",J87,0)</f>
        <v>0</v>
      </c>
      <c r="BJ87" s="17" t="s">
        <v>82</v>
      </c>
      <c r="BK87" s="184">
        <f>ROUND((ROUND(I87,2))*(ROUND(H87,2)),2)</f>
        <v>0</v>
      </c>
      <c r="BL87" s="17" t="s">
        <v>252</v>
      </c>
      <c r="BM87" s="183" t="s">
        <v>1027</v>
      </c>
    </row>
    <row r="88" spans="1:65" s="2" customFormat="1">
      <c r="A88" s="34"/>
      <c r="B88" s="35"/>
      <c r="C88" s="36"/>
      <c r="D88" s="185" t="s">
        <v>154</v>
      </c>
      <c r="E88" s="36"/>
      <c r="F88" s="186" t="s">
        <v>1028</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154</v>
      </c>
      <c r="AU88" s="17" t="s">
        <v>84</v>
      </c>
    </row>
    <row r="89" spans="1:65" s="2" customFormat="1" ht="16.5" customHeight="1">
      <c r="A89" s="34"/>
      <c r="B89" s="35"/>
      <c r="C89" s="224" t="s">
        <v>84</v>
      </c>
      <c r="D89" s="224" t="s">
        <v>239</v>
      </c>
      <c r="E89" s="225" t="s">
        <v>1029</v>
      </c>
      <c r="F89" s="226" t="s">
        <v>1030</v>
      </c>
      <c r="G89" s="227" t="s">
        <v>766</v>
      </c>
      <c r="H89" s="228">
        <v>1</v>
      </c>
      <c r="I89" s="229"/>
      <c r="J89" s="228">
        <f t="shared" ref="J89:J101" si="0">ROUND((ROUND(I89,2))*(ROUND(H89,2)),2)</f>
        <v>0</v>
      </c>
      <c r="K89" s="226" t="s">
        <v>248</v>
      </c>
      <c r="L89" s="230"/>
      <c r="M89" s="231" t="s">
        <v>18</v>
      </c>
      <c r="N89" s="232" t="s">
        <v>45</v>
      </c>
      <c r="O89" s="64"/>
      <c r="P89" s="181">
        <f t="shared" ref="P89:P101" si="1">O89*H89</f>
        <v>0</v>
      </c>
      <c r="Q89" s="181">
        <v>3.8800000000000002E-3</v>
      </c>
      <c r="R89" s="181">
        <f t="shared" ref="R89:R101" si="2">Q89*H89</f>
        <v>3.8800000000000002E-3</v>
      </c>
      <c r="S89" s="181">
        <v>0</v>
      </c>
      <c r="T89" s="182">
        <f t="shared" ref="T89:T101" si="3">S89*H89</f>
        <v>0</v>
      </c>
      <c r="U89" s="34"/>
      <c r="V89" s="34"/>
      <c r="W89" s="34"/>
      <c r="X89" s="34"/>
      <c r="Y89" s="34"/>
      <c r="Z89" s="34"/>
      <c r="AA89" s="34"/>
      <c r="AB89" s="34"/>
      <c r="AC89" s="34"/>
      <c r="AD89" s="34"/>
      <c r="AE89" s="34"/>
      <c r="AR89" s="183" t="s">
        <v>342</v>
      </c>
      <c r="AT89" s="183" t="s">
        <v>239</v>
      </c>
      <c r="AU89" s="183" t="s">
        <v>84</v>
      </c>
      <c r="AY89" s="17" t="s">
        <v>144</v>
      </c>
      <c r="BE89" s="184">
        <f t="shared" ref="BE89:BE101" si="4">IF(N89="základní",J89,0)</f>
        <v>0</v>
      </c>
      <c r="BF89" s="184">
        <f t="shared" ref="BF89:BF101" si="5">IF(N89="snížená",J89,0)</f>
        <v>0</v>
      </c>
      <c r="BG89" s="184">
        <f t="shared" ref="BG89:BG101" si="6">IF(N89="zákl. přenesená",J89,0)</f>
        <v>0</v>
      </c>
      <c r="BH89" s="184">
        <f t="shared" ref="BH89:BH101" si="7">IF(N89="sníž. přenesená",J89,0)</f>
        <v>0</v>
      </c>
      <c r="BI89" s="184">
        <f t="shared" ref="BI89:BI101" si="8">IF(N89="nulová",J89,0)</f>
        <v>0</v>
      </c>
      <c r="BJ89" s="17" t="s">
        <v>82</v>
      </c>
      <c r="BK89" s="184">
        <f t="shared" ref="BK89:BK101" si="9">ROUND((ROUND(I89,2))*(ROUND(H89,2)),2)</f>
        <v>0</v>
      </c>
      <c r="BL89" s="17" t="s">
        <v>252</v>
      </c>
      <c r="BM89" s="183" t="s">
        <v>1031</v>
      </c>
    </row>
    <row r="90" spans="1:65" s="2" customFormat="1" ht="16.5" customHeight="1">
      <c r="A90" s="34"/>
      <c r="B90" s="35"/>
      <c r="C90" s="224" t="s">
        <v>145</v>
      </c>
      <c r="D90" s="224" t="s">
        <v>239</v>
      </c>
      <c r="E90" s="225" t="s">
        <v>1032</v>
      </c>
      <c r="F90" s="226" t="s">
        <v>1033</v>
      </c>
      <c r="G90" s="227" t="s">
        <v>766</v>
      </c>
      <c r="H90" s="228">
        <v>1</v>
      </c>
      <c r="I90" s="229"/>
      <c r="J90" s="228">
        <f t="shared" si="0"/>
        <v>0</v>
      </c>
      <c r="K90" s="226" t="s">
        <v>248</v>
      </c>
      <c r="L90" s="230"/>
      <c r="M90" s="231" t="s">
        <v>18</v>
      </c>
      <c r="N90" s="232" t="s">
        <v>45</v>
      </c>
      <c r="O90" s="64"/>
      <c r="P90" s="181">
        <f t="shared" si="1"/>
        <v>0</v>
      </c>
      <c r="Q90" s="181">
        <v>3.8800000000000002E-3</v>
      </c>
      <c r="R90" s="181">
        <f t="shared" si="2"/>
        <v>3.8800000000000002E-3</v>
      </c>
      <c r="S90" s="181">
        <v>0</v>
      </c>
      <c r="T90" s="182">
        <f t="shared" si="3"/>
        <v>0</v>
      </c>
      <c r="U90" s="34"/>
      <c r="V90" s="34"/>
      <c r="W90" s="34"/>
      <c r="X90" s="34"/>
      <c r="Y90" s="34"/>
      <c r="Z90" s="34"/>
      <c r="AA90" s="34"/>
      <c r="AB90" s="34"/>
      <c r="AC90" s="34"/>
      <c r="AD90" s="34"/>
      <c r="AE90" s="34"/>
      <c r="AR90" s="183" t="s">
        <v>342</v>
      </c>
      <c r="AT90" s="183" t="s">
        <v>239</v>
      </c>
      <c r="AU90" s="183" t="s">
        <v>84</v>
      </c>
      <c r="AY90" s="17" t="s">
        <v>144</v>
      </c>
      <c r="BE90" s="184">
        <f t="shared" si="4"/>
        <v>0</v>
      </c>
      <c r="BF90" s="184">
        <f t="shared" si="5"/>
        <v>0</v>
      </c>
      <c r="BG90" s="184">
        <f t="shared" si="6"/>
        <v>0</v>
      </c>
      <c r="BH90" s="184">
        <f t="shared" si="7"/>
        <v>0</v>
      </c>
      <c r="BI90" s="184">
        <f t="shared" si="8"/>
        <v>0</v>
      </c>
      <c r="BJ90" s="17" t="s">
        <v>82</v>
      </c>
      <c r="BK90" s="184">
        <f t="shared" si="9"/>
        <v>0</v>
      </c>
      <c r="BL90" s="17" t="s">
        <v>252</v>
      </c>
      <c r="BM90" s="183" t="s">
        <v>1034</v>
      </c>
    </row>
    <row r="91" spans="1:65" s="2" customFormat="1" ht="16.5" customHeight="1">
      <c r="A91" s="34"/>
      <c r="B91" s="35"/>
      <c r="C91" s="224" t="s">
        <v>152</v>
      </c>
      <c r="D91" s="224" t="s">
        <v>239</v>
      </c>
      <c r="E91" s="225" t="s">
        <v>1035</v>
      </c>
      <c r="F91" s="226" t="s">
        <v>1036</v>
      </c>
      <c r="G91" s="227" t="s">
        <v>766</v>
      </c>
      <c r="H91" s="228">
        <v>1</v>
      </c>
      <c r="I91" s="229"/>
      <c r="J91" s="228">
        <f t="shared" si="0"/>
        <v>0</v>
      </c>
      <c r="K91" s="226" t="s">
        <v>248</v>
      </c>
      <c r="L91" s="230"/>
      <c r="M91" s="231" t="s">
        <v>18</v>
      </c>
      <c r="N91" s="232" t="s">
        <v>45</v>
      </c>
      <c r="O91" s="64"/>
      <c r="P91" s="181">
        <f t="shared" si="1"/>
        <v>0</v>
      </c>
      <c r="Q91" s="181">
        <v>3.8700000000000002E-3</v>
      </c>
      <c r="R91" s="181">
        <f t="shared" si="2"/>
        <v>3.8700000000000002E-3</v>
      </c>
      <c r="S91" s="181">
        <v>0</v>
      </c>
      <c r="T91" s="182">
        <f t="shared" si="3"/>
        <v>0</v>
      </c>
      <c r="U91" s="34"/>
      <c r="V91" s="34"/>
      <c r="W91" s="34"/>
      <c r="X91" s="34"/>
      <c r="Y91" s="34"/>
      <c r="Z91" s="34"/>
      <c r="AA91" s="34"/>
      <c r="AB91" s="34"/>
      <c r="AC91" s="34"/>
      <c r="AD91" s="34"/>
      <c r="AE91" s="34"/>
      <c r="AR91" s="183" t="s">
        <v>342</v>
      </c>
      <c r="AT91" s="183" t="s">
        <v>239</v>
      </c>
      <c r="AU91" s="183" t="s">
        <v>84</v>
      </c>
      <c r="AY91" s="17" t="s">
        <v>144</v>
      </c>
      <c r="BE91" s="184">
        <f t="shared" si="4"/>
        <v>0</v>
      </c>
      <c r="BF91" s="184">
        <f t="shared" si="5"/>
        <v>0</v>
      </c>
      <c r="BG91" s="184">
        <f t="shared" si="6"/>
        <v>0</v>
      </c>
      <c r="BH91" s="184">
        <f t="shared" si="7"/>
        <v>0</v>
      </c>
      <c r="BI91" s="184">
        <f t="shared" si="8"/>
        <v>0</v>
      </c>
      <c r="BJ91" s="17" t="s">
        <v>82</v>
      </c>
      <c r="BK91" s="184">
        <f t="shared" si="9"/>
        <v>0</v>
      </c>
      <c r="BL91" s="17" t="s">
        <v>252</v>
      </c>
      <c r="BM91" s="183" t="s">
        <v>1037</v>
      </c>
    </row>
    <row r="92" spans="1:65" s="2" customFormat="1" ht="16.5" customHeight="1">
      <c r="A92" s="34"/>
      <c r="B92" s="35"/>
      <c r="C92" s="224" t="s">
        <v>182</v>
      </c>
      <c r="D92" s="224" t="s">
        <v>239</v>
      </c>
      <c r="E92" s="225" t="s">
        <v>1038</v>
      </c>
      <c r="F92" s="226" t="s">
        <v>1039</v>
      </c>
      <c r="G92" s="227" t="s">
        <v>766</v>
      </c>
      <c r="H92" s="228">
        <v>1</v>
      </c>
      <c r="I92" s="229"/>
      <c r="J92" s="228">
        <f t="shared" si="0"/>
        <v>0</v>
      </c>
      <c r="K92" s="226" t="s">
        <v>248</v>
      </c>
      <c r="L92" s="230"/>
      <c r="M92" s="231" t="s">
        <v>18</v>
      </c>
      <c r="N92" s="232" t="s">
        <v>45</v>
      </c>
      <c r="O92" s="64"/>
      <c r="P92" s="181">
        <f t="shared" si="1"/>
        <v>0</v>
      </c>
      <c r="Q92" s="181">
        <v>3.8800000000000002E-3</v>
      </c>
      <c r="R92" s="181">
        <f t="shared" si="2"/>
        <v>3.8800000000000002E-3</v>
      </c>
      <c r="S92" s="181">
        <v>0</v>
      </c>
      <c r="T92" s="182">
        <f t="shared" si="3"/>
        <v>0</v>
      </c>
      <c r="U92" s="34"/>
      <c r="V92" s="34"/>
      <c r="W92" s="34"/>
      <c r="X92" s="34"/>
      <c r="Y92" s="34"/>
      <c r="Z92" s="34"/>
      <c r="AA92" s="34"/>
      <c r="AB92" s="34"/>
      <c r="AC92" s="34"/>
      <c r="AD92" s="34"/>
      <c r="AE92" s="34"/>
      <c r="AR92" s="183" t="s">
        <v>342</v>
      </c>
      <c r="AT92" s="183" t="s">
        <v>239</v>
      </c>
      <c r="AU92" s="183" t="s">
        <v>84</v>
      </c>
      <c r="AY92" s="17" t="s">
        <v>144</v>
      </c>
      <c r="BE92" s="184">
        <f t="shared" si="4"/>
        <v>0</v>
      </c>
      <c r="BF92" s="184">
        <f t="shared" si="5"/>
        <v>0</v>
      </c>
      <c r="BG92" s="184">
        <f t="shared" si="6"/>
        <v>0</v>
      </c>
      <c r="BH92" s="184">
        <f t="shared" si="7"/>
        <v>0</v>
      </c>
      <c r="BI92" s="184">
        <f t="shared" si="8"/>
        <v>0</v>
      </c>
      <c r="BJ92" s="17" t="s">
        <v>82</v>
      </c>
      <c r="BK92" s="184">
        <f t="shared" si="9"/>
        <v>0</v>
      </c>
      <c r="BL92" s="17" t="s">
        <v>252</v>
      </c>
      <c r="BM92" s="183" t="s">
        <v>1040</v>
      </c>
    </row>
    <row r="93" spans="1:65" s="2" customFormat="1" ht="16.5" customHeight="1">
      <c r="A93" s="34"/>
      <c r="B93" s="35"/>
      <c r="C93" s="224" t="s">
        <v>172</v>
      </c>
      <c r="D93" s="224" t="s">
        <v>239</v>
      </c>
      <c r="E93" s="225" t="s">
        <v>1041</v>
      </c>
      <c r="F93" s="226" t="s">
        <v>1042</v>
      </c>
      <c r="G93" s="227" t="s">
        <v>766</v>
      </c>
      <c r="H93" s="228">
        <v>1</v>
      </c>
      <c r="I93" s="229"/>
      <c r="J93" s="228">
        <f t="shared" si="0"/>
        <v>0</v>
      </c>
      <c r="K93" s="226" t="s">
        <v>248</v>
      </c>
      <c r="L93" s="230"/>
      <c r="M93" s="231" t="s">
        <v>18</v>
      </c>
      <c r="N93" s="232" t="s">
        <v>45</v>
      </c>
      <c r="O93" s="64"/>
      <c r="P93" s="181">
        <f t="shared" si="1"/>
        <v>0</v>
      </c>
      <c r="Q93" s="181">
        <v>3.8899999999999998E-3</v>
      </c>
      <c r="R93" s="181">
        <f t="shared" si="2"/>
        <v>3.8899999999999998E-3</v>
      </c>
      <c r="S93" s="181">
        <v>0</v>
      </c>
      <c r="T93" s="182">
        <f t="shared" si="3"/>
        <v>0</v>
      </c>
      <c r="U93" s="34"/>
      <c r="V93" s="34"/>
      <c r="W93" s="34"/>
      <c r="X93" s="34"/>
      <c r="Y93" s="34"/>
      <c r="Z93" s="34"/>
      <c r="AA93" s="34"/>
      <c r="AB93" s="34"/>
      <c r="AC93" s="34"/>
      <c r="AD93" s="34"/>
      <c r="AE93" s="34"/>
      <c r="AR93" s="183" t="s">
        <v>342</v>
      </c>
      <c r="AT93" s="183" t="s">
        <v>239</v>
      </c>
      <c r="AU93" s="183" t="s">
        <v>84</v>
      </c>
      <c r="AY93" s="17" t="s">
        <v>144</v>
      </c>
      <c r="BE93" s="184">
        <f t="shared" si="4"/>
        <v>0</v>
      </c>
      <c r="BF93" s="184">
        <f t="shared" si="5"/>
        <v>0</v>
      </c>
      <c r="BG93" s="184">
        <f t="shared" si="6"/>
        <v>0</v>
      </c>
      <c r="BH93" s="184">
        <f t="shared" si="7"/>
        <v>0</v>
      </c>
      <c r="BI93" s="184">
        <f t="shared" si="8"/>
        <v>0</v>
      </c>
      <c r="BJ93" s="17" t="s">
        <v>82</v>
      </c>
      <c r="BK93" s="184">
        <f t="shared" si="9"/>
        <v>0</v>
      </c>
      <c r="BL93" s="17" t="s">
        <v>252</v>
      </c>
      <c r="BM93" s="183" t="s">
        <v>1043</v>
      </c>
    </row>
    <row r="94" spans="1:65" s="2" customFormat="1" ht="16.5" customHeight="1">
      <c r="A94" s="34"/>
      <c r="B94" s="35"/>
      <c r="C94" s="224" t="s">
        <v>195</v>
      </c>
      <c r="D94" s="224" t="s">
        <v>239</v>
      </c>
      <c r="E94" s="225" t="s">
        <v>1044</v>
      </c>
      <c r="F94" s="226" t="s">
        <v>1045</v>
      </c>
      <c r="G94" s="227" t="s">
        <v>766</v>
      </c>
      <c r="H94" s="228">
        <v>1</v>
      </c>
      <c r="I94" s="229"/>
      <c r="J94" s="228">
        <f t="shared" si="0"/>
        <v>0</v>
      </c>
      <c r="K94" s="226" t="s">
        <v>248</v>
      </c>
      <c r="L94" s="230"/>
      <c r="M94" s="231" t="s">
        <v>18</v>
      </c>
      <c r="N94" s="232" t="s">
        <v>45</v>
      </c>
      <c r="O94" s="64"/>
      <c r="P94" s="181">
        <f t="shared" si="1"/>
        <v>0</v>
      </c>
      <c r="Q94" s="181">
        <v>3.8700000000000002E-3</v>
      </c>
      <c r="R94" s="181">
        <f t="shared" si="2"/>
        <v>3.8700000000000002E-3</v>
      </c>
      <c r="S94" s="181">
        <v>0</v>
      </c>
      <c r="T94" s="182">
        <f t="shared" si="3"/>
        <v>0</v>
      </c>
      <c r="U94" s="34"/>
      <c r="V94" s="34"/>
      <c r="W94" s="34"/>
      <c r="X94" s="34"/>
      <c r="Y94" s="34"/>
      <c r="Z94" s="34"/>
      <c r="AA94" s="34"/>
      <c r="AB94" s="34"/>
      <c r="AC94" s="34"/>
      <c r="AD94" s="34"/>
      <c r="AE94" s="34"/>
      <c r="AR94" s="183" t="s">
        <v>342</v>
      </c>
      <c r="AT94" s="183" t="s">
        <v>239</v>
      </c>
      <c r="AU94" s="183" t="s">
        <v>84</v>
      </c>
      <c r="AY94" s="17" t="s">
        <v>144</v>
      </c>
      <c r="BE94" s="184">
        <f t="shared" si="4"/>
        <v>0</v>
      </c>
      <c r="BF94" s="184">
        <f t="shared" si="5"/>
        <v>0</v>
      </c>
      <c r="BG94" s="184">
        <f t="shared" si="6"/>
        <v>0</v>
      </c>
      <c r="BH94" s="184">
        <f t="shared" si="7"/>
        <v>0</v>
      </c>
      <c r="BI94" s="184">
        <f t="shared" si="8"/>
        <v>0</v>
      </c>
      <c r="BJ94" s="17" t="s">
        <v>82</v>
      </c>
      <c r="BK94" s="184">
        <f t="shared" si="9"/>
        <v>0</v>
      </c>
      <c r="BL94" s="17" t="s">
        <v>252</v>
      </c>
      <c r="BM94" s="183" t="s">
        <v>1046</v>
      </c>
    </row>
    <row r="95" spans="1:65" s="2" customFormat="1" ht="16.5" customHeight="1">
      <c r="A95" s="34"/>
      <c r="B95" s="35"/>
      <c r="C95" s="224" t="s">
        <v>201</v>
      </c>
      <c r="D95" s="224" t="s">
        <v>239</v>
      </c>
      <c r="E95" s="225" t="s">
        <v>1047</v>
      </c>
      <c r="F95" s="226" t="s">
        <v>1048</v>
      </c>
      <c r="G95" s="227" t="s">
        <v>766</v>
      </c>
      <c r="H95" s="228">
        <v>1</v>
      </c>
      <c r="I95" s="229"/>
      <c r="J95" s="228">
        <f t="shared" si="0"/>
        <v>0</v>
      </c>
      <c r="K95" s="226" t="s">
        <v>248</v>
      </c>
      <c r="L95" s="230"/>
      <c r="M95" s="231" t="s">
        <v>18</v>
      </c>
      <c r="N95" s="232" t="s">
        <v>45</v>
      </c>
      <c r="O95" s="64"/>
      <c r="P95" s="181">
        <f t="shared" si="1"/>
        <v>0</v>
      </c>
      <c r="Q95" s="181">
        <v>3.7799999999999999E-3</v>
      </c>
      <c r="R95" s="181">
        <f t="shared" si="2"/>
        <v>3.7799999999999999E-3</v>
      </c>
      <c r="S95" s="181">
        <v>0</v>
      </c>
      <c r="T95" s="182">
        <f t="shared" si="3"/>
        <v>0</v>
      </c>
      <c r="U95" s="34"/>
      <c r="V95" s="34"/>
      <c r="W95" s="34"/>
      <c r="X95" s="34"/>
      <c r="Y95" s="34"/>
      <c r="Z95" s="34"/>
      <c r="AA95" s="34"/>
      <c r="AB95" s="34"/>
      <c r="AC95" s="34"/>
      <c r="AD95" s="34"/>
      <c r="AE95" s="34"/>
      <c r="AR95" s="183" t="s">
        <v>342</v>
      </c>
      <c r="AT95" s="183" t="s">
        <v>239</v>
      </c>
      <c r="AU95" s="183" t="s">
        <v>84</v>
      </c>
      <c r="AY95" s="17" t="s">
        <v>144</v>
      </c>
      <c r="BE95" s="184">
        <f t="shared" si="4"/>
        <v>0</v>
      </c>
      <c r="BF95" s="184">
        <f t="shared" si="5"/>
        <v>0</v>
      </c>
      <c r="BG95" s="184">
        <f t="shared" si="6"/>
        <v>0</v>
      </c>
      <c r="BH95" s="184">
        <f t="shared" si="7"/>
        <v>0</v>
      </c>
      <c r="BI95" s="184">
        <f t="shared" si="8"/>
        <v>0</v>
      </c>
      <c r="BJ95" s="17" t="s">
        <v>82</v>
      </c>
      <c r="BK95" s="184">
        <f t="shared" si="9"/>
        <v>0</v>
      </c>
      <c r="BL95" s="17" t="s">
        <v>252</v>
      </c>
      <c r="BM95" s="183" t="s">
        <v>1049</v>
      </c>
    </row>
    <row r="96" spans="1:65" s="2" customFormat="1" ht="16.5" customHeight="1">
      <c r="A96" s="34"/>
      <c r="B96" s="35"/>
      <c r="C96" s="224" t="s">
        <v>206</v>
      </c>
      <c r="D96" s="224" t="s">
        <v>239</v>
      </c>
      <c r="E96" s="225" t="s">
        <v>1050</v>
      </c>
      <c r="F96" s="226" t="s">
        <v>1051</v>
      </c>
      <c r="G96" s="227" t="s">
        <v>766</v>
      </c>
      <c r="H96" s="228">
        <v>1</v>
      </c>
      <c r="I96" s="229"/>
      <c r="J96" s="228">
        <f t="shared" si="0"/>
        <v>0</v>
      </c>
      <c r="K96" s="226" t="s">
        <v>248</v>
      </c>
      <c r="L96" s="230"/>
      <c r="M96" s="231" t="s">
        <v>18</v>
      </c>
      <c r="N96" s="232" t="s">
        <v>45</v>
      </c>
      <c r="O96" s="64"/>
      <c r="P96" s="181">
        <f t="shared" si="1"/>
        <v>0</v>
      </c>
      <c r="Q96" s="181">
        <v>3.7799999999999999E-3</v>
      </c>
      <c r="R96" s="181">
        <f t="shared" si="2"/>
        <v>3.7799999999999999E-3</v>
      </c>
      <c r="S96" s="181">
        <v>0</v>
      </c>
      <c r="T96" s="182">
        <f t="shared" si="3"/>
        <v>0</v>
      </c>
      <c r="U96" s="34"/>
      <c r="V96" s="34"/>
      <c r="W96" s="34"/>
      <c r="X96" s="34"/>
      <c r="Y96" s="34"/>
      <c r="Z96" s="34"/>
      <c r="AA96" s="34"/>
      <c r="AB96" s="34"/>
      <c r="AC96" s="34"/>
      <c r="AD96" s="34"/>
      <c r="AE96" s="34"/>
      <c r="AR96" s="183" t="s">
        <v>342</v>
      </c>
      <c r="AT96" s="183" t="s">
        <v>239</v>
      </c>
      <c r="AU96" s="183" t="s">
        <v>84</v>
      </c>
      <c r="AY96" s="17" t="s">
        <v>144</v>
      </c>
      <c r="BE96" s="184">
        <f t="shared" si="4"/>
        <v>0</v>
      </c>
      <c r="BF96" s="184">
        <f t="shared" si="5"/>
        <v>0</v>
      </c>
      <c r="BG96" s="184">
        <f t="shared" si="6"/>
        <v>0</v>
      </c>
      <c r="BH96" s="184">
        <f t="shared" si="7"/>
        <v>0</v>
      </c>
      <c r="BI96" s="184">
        <f t="shared" si="8"/>
        <v>0</v>
      </c>
      <c r="BJ96" s="17" t="s">
        <v>82</v>
      </c>
      <c r="BK96" s="184">
        <f t="shared" si="9"/>
        <v>0</v>
      </c>
      <c r="BL96" s="17" t="s">
        <v>252</v>
      </c>
      <c r="BM96" s="183" t="s">
        <v>1052</v>
      </c>
    </row>
    <row r="97" spans="1:65" s="2" customFormat="1" ht="16.5" customHeight="1">
      <c r="A97" s="34"/>
      <c r="B97" s="35"/>
      <c r="C97" s="224" t="s">
        <v>213</v>
      </c>
      <c r="D97" s="224" t="s">
        <v>239</v>
      </c>
      <c r="E97" s="225" t="s">
        <v>1053</v>
      </c>
      <c r="F97" s="226" t="s">
        <v>1054</v>
      </c>
      <c r="G97" s="227" t="s">
        <v>766</v>
      </c>
      <c r="H97" s="228">
        <v>1</v>
      </c>
      <c r="I97" s="229"/>
      <c r="J97" s="228">
        <f t="shared" si="0"/>
        <v>0</v>
      </c>
      <c r="K97" s="226" t="s">
        <v>248</v>
      </c>
      <c r="L97" s="230"/>
      <c r="M97" s="231" t="s">
        <v>18</v>
      </c>
      <c r="N97" s="232" t="s">
        <v>45</v>
      </c>
      <c r="O97" s="64"/>
      <c r="P97" s="181">
        <f t="shared" si="1"/>
        <v>0</v>
      </c>
      <c r="Q97" s="181">
        <v>3.79E-3</v>
      </c>
      <c r="R97" s="181">
        <f t="shared" si="2"/>
        <v>3.79E-3</v>
      </c>
      <c r="S97" s="181">
        <v>0</v>
      </c>
      <c r="T97" s="182">
        <f t="shared" si="3"/>
        <v>0</v>
      </c>
      <c r="U97" s="34"/>
      <c r="V97" s="34"/>
      <c r="W97" s="34"/>
      <c r="X97" s="34"/>
      <c r="Y97" s="34"/>
      <c r="Z97" s="34"/>
      <c r="AA97" s="34"/>
      <c r="AB97" s="34"/>
      <c r="AC97" s="34"/>
      <c r="AD97" s="34"/>
      <c r="AE97" s="34"/>
      <c r="AR97" s="183" t="s">
        <v>342</v>
      </c>
      <c r="AT97" s="183" t="s">
        <v>239</v>
      </c>
      <c r="AU97" s="183" t="s">
        <v>84</v>
      </c>
      <c r="AY97" s="17" t="s">
        <v>144</v>
      </c>
      <c r="BE97" s="184">
        <f t="shared" si="4"/>
        <v>0</v>
      </c>
      <c r="BF97" s="184">
        <f t="shared" si="5"/>
        <v>0</v>
      </c>
      <c r="BG97" s="184">
        <f t="shared" si="6"/>
        <v>0</v>
      </c>
      <c r="BH97" s="184">
        <f t="shared" si="7"/>
        <v>0</v>
      </c>
      <c r="BI97" s="184">
        <f t="shared" si="8"/>
        <v>0</v>
      </c>
      <c r="BJ97" s="17" t="s">
        <v>82</v>
      </c>
      <c r="BK97" s="184">
        <f t="shared" si="9"/>
        <v>0</v>
      </c>
      <c r="BL97" s="17" t="s">
        <v>252</v>
      </c>
      <c r="BM97" s="183" t="s">
        <v>1055</v>
      </c>
    </row>
    <row r="98" spans="1:65" s="2" customFormat="1" ht="16.5" customHeight="1">
      <c r="A98" s="34"/>
      <c r="B98" s="35"/>
      <c r="C98" s="224" t="s">
        <v>219</v>
      </c>
      <c r="D98" s="224" t="s">
        <v>239</v>
      </c>
      <c r="E98" s="225" t="s">
        <v>1056</v>
      </c>
      <c r="F98" s="226" t="s">
        <v>1057</v>
      </c>
      <c r="G98" s="227" t="s">
        <v>766</v>
      </c>
      <c r="H98" s="228">
        <v>1</v>
      </c>
      <c r="I98" s="229"/>
      <c r="J98" s="228">
        <f t="shared" si="0"/>
        <v>0</v>
      </c>
      <c r="K98" s="226" t="s">
        <v>248</v>
      </c>
      <c r="L98" s="230"/>
      <c r="M98" s="231" t="s">
        <v>18</v>
      </c>
      <c r="N98" s="232" t="s">
        <v>45</v>
      </c>
      <c r="O98" s="64"/>
      <c r="P98" s="181">
        <f t="shared" si="1"/>
        <v>0</v>
      </c>
      <c r="Q98" s="181">
        <v>3.7299999999999998E-3</v>
      </c>
      <c r="R98" s="181">
        <f t="shared" si="2"/>
        <v>3.7299999999999998E-3</v>
      </c>
      <c r="S98" s="181">
        <v>0</v>
      </c>
      <c r="T98" s="182">
        <f t="shared" si="3"/>
        <v>0</v>
      </c>
      <c r="U98" s="34"/>
      <c r="V98" s="34"/>
      <c r="W98" s="34"/>
      <c r="X98" s="34"/>
      <c r="Y98" s="34"/>
      <c r="Z98" s="34"/>
      <c r="AA98" s="34"/>
      <c r="AB98" s="34"/>
      <c r="AC98" s="34"/>
      <c r="AD98" s="34"/>
      <c r="AE98" s="34"/>
      <c r="AR98" s="183" t="s">
        <v>342</v>
      </c>
      <c r="AT98" s="183" t="s">
        <v>239</v>
      </c>
      <c r="AU98" s="183" t="s">
        <v>84</v>
      </c>
      <c r="AY98" s="17" t="s">
        <v>144</v>
      </c>
      <c r="BE98" s="184">
        <f t="shared" si="4"/>
        <v>0</v>
      </c>
      <c r="BF98" s="184">
        <f t="shared" si="5"/>
        <v>0</v>
      </c>
      <c r="BG98" s="184">
        <f t="shared" si="6"/>
        <v>0</v>
      </c>
      <c r="BH98" s="184">
        <f t="shared" si="7"/>
        <v>0</v>
      </c>
      <c r="BI98" s="184">
        <f t="shared" si="8"/>
        <v>0</v>
      </c>
      <c r="BJ98" s="17" t="s">
        <v>82</v>
      </c>
      <c r="BK98" s="184">
        <f t="shared" si="9"/>
        <v>0</v>
      </c>
      <c r="BL98" s="17" t="s">
        <v>252</v>
      </c>
      <c r="BM98" s="183" t="s">
        <v>1058</v>
      </c>
    </row>
    <row r="99" spans="1:65" s="2" customFormat="1" ht="16.5" customHeight="1">
      <c r="A99" s="34"/>
      <c r="B99" s="35"/>
      <c r="C99" s="224" t="s">
        <v>230</v>
      </c>
      <c r="D99" s="224" t="s">
        <v>239</v>
      </c>
      <c r="E99" s="225" t="s">
        <v>1059</v>
      </c>
      <c r="F99" s="226" t="s">
        <v>1060</v>
      </c>
      <c r="G99" s="227" t="s">
        <v>766</v>
      </c>
      <c r="H99" s="228">
        <v>1</v>
      </c>
      <c r="I99" s="229"/>
      <c r="J99" s="228">
        <f t="shared" si="0"/>
        <v>0</v>
      </c>
      <c r="K99" s="226" t="s">
        <v>248</v>
      </c>
      <c r="L99" s="230"/>
      <c r="M99" s="231" t="s">
        <v>18</v>
      </c>
      <c r="N99" s="232" t="s">
        <v>45</v>
      </c>
      <c r="O99" s="64"/>
      <c r="P99" s="181">
        <f t="shared" si="1"/>
        <v>0</v>
      </c>
      <c r="Q99" s="181">
        <v>3.7399999999999998E-3</v>
      </c>
      <c r="R99" s="181">
        <f t="shared" si="2"/>
        <v>3.7399999999999998E-3</v>
      </c>
      <c r="S99" s="181">
        <v>0</v>
      </c>
      <c r="T99" s="182">
        <f t="shared" si="3"/>
        <v>0</v>
      </c>
      <c r="U99" s="34"/>
      <c r="V99" s="34"/>
      <c r="W99" s="34"/>
      <c r="X99" s="34"/>
      <c r="Y99" s="34"/>
      <c r="Z99" s="34"/>
      <c r="AA99" s="34"/>
      <c r="AB99" s="34"/>
      <c r="AC99" s="34"/>
      <c r="AD99" s="34"/>
      <c r="AE99" s="34"/>
      <c r="AR99" s="183" t="s">
        <v>342</v>
      </c>
      <c r="AT99" s="183" t="s">
        <v>239</v>
      </c>
      <c r="AU99" s="183" t="s">
        <v>84</v>
      </c>
      <c r="AY99" s="17" t="s">
        <v>144</v>
      </c>
      <c r="BE99" s="184">
        <f t="shared" si="4"/>
        <v>0</v>
      </c>
      <c r="BF99" s="184">
        <f t="shared" si="5"/>
        <v>0</v>
      </c>
      <c r="BG99" s="184">
        <f t="shared" si="6"/>
        <v>0</v>
      </c>
      <c r="BH99" s="184">
        <f t="shared" si="7"/>
        <v>0</v>
      </c>
      <c r="BI99" s="184">
        <f t="shared" si="8"/>
        <v>0</v>
      </c>
      <c r="BJ99" s="17" t="s">
        <v>82</v>
      </c>
      <c r="BK99" s="184">
        <f t="shared" si="9"/>
        <v>0</v>
      </c>
      <c r="BL99" s="17" t="s">
        <v>252</v>
      </c>
      <c r="BM99" s="183" t="s">
        <v>1061</v>
      </c>
    </row>
    <row r="100" spans="1:65" s="2" customFormat="1" ht="16.5" customHeight="1">
      <c r="A100" s="34"/>
      <c r="B100" s="35"/>
      <c r="C100" s="224" t="s">
        <v>238</v>
      </c>
      <c r="D100" s="224" t="s">
        <v>239</v>
      </c>
      <c r="E100" s="225" t="s">
        <v>1062</v>
      </c>
      <c r="F100" s="226" t="s">
        <v>1063</v>
      </c>
      <c r="G100" s="227" t="s">
        <v>766</v>
      </c>
      <c r="H100" s="228">
        <v>1</v>
      </c>
      <c r="I100" s="229"/>
      <c r="J100" s="228">
        <f t="shared" si="0"/>
        <v>0</v>
      </c>
      <c r="K100" s="226" t="s">
        <v>248</v>
      </c>
      <c r="L100" s="230"/>
      <c r="M100" s="231" t="s">
        <v>18</v>
      </c>
      <c r="N100" s="232" t="s">
        <v>45</v>
      </c>
      <c r="O100" s="64"/>
      <c r="P100" s="181">
        <f t="shared" si="1"/>
        <v>0</v>
      </c>
      <c r="Q100" s="181">
        <v>3.47E-3</v>
      </c>
      <c r="R100" s="181">
        <f t="shared" si="2"/>
        <v>3.47E-3</v>
      </c>
      <c r="S100" s="181">
        <v>0</v>
      </c>
      <c r="T100" s="182">
        <f t="shared" si="3"/>
        <v>0</v>
      </c>
      <c r="U100" s="34"/>
      <c r="V100" s="34"/>
      <c r="W100" s="34"/>
      <c r="X100" s="34"/>
      <c r="Y100" s="34"/>
      <c r="Z100" s="34"/>
      <c r="AA100" s="34"/>
      <c r="AB100" s="34"/>
      <c r="AC100" s="34"/>
      <c r="AD100" s="34"/>
      <c r="AE100" s="34"/>
      <c r="AR100" s="183" t="s">
        <v>342</v>
      </c>
      <c r="AT100" s="183" t="s">
        <v>239</v>
      </c>
      <c r="AU100" s="183" t="s">
        <v>84</v>
      </c>
      <c r="AY100" s="17" t="s">
        <v>144</v>
      </c>
      <c r="BE100" s="184">
        <f t="shared" si="4"/>
        <v>0</v>
      </c>
      <c r="BF100" s="184">
        <f t="shared" si="5"/>
        <v>0</v>
      </c>
      <c r="BG100" s="184">
        <f t="shared" si="6"/>
        <v>0</v>
      </c>
      <c r="BH100" s="184">
        <f t="shared" si="7"/>
        <v>0</v>
      </c>
      <c r="BI100" s="184">
        <f t="shared" si="8"/>
        <v>0</v>
      </c>
      <c r="BJ100" s="17" t="s">
        <v>82</v>
      </c>
      <c r="BK100" s="184">
        <f t="shared" si="9"/>
        <v>0</v>
      </c>
      <c r="BL100" s="17" t="s">
        <v>252</v>
      </c>
      <c r="BM100" s="183" t="s">
        <v>1064</v>
      </c>
    </row>
    <row r="101" spans="1:65" s="2" customFormat="1" ht="49.15" customHeight="1">
      <c r="A101" s="34"/>
      <c r="B101" s="35"/>
      <c r="C101" s="173" t="s">
        <v>244</v>
      </c>
      <c r="D101" s="173" t="s">
        <v>147</v>
      </c>
      <c r="E101" s="174" t="s">
        <v>1065</v>
      </c>
      <c r="F101" s="175" t="s">
        <v>1066</v>
      </c>
      <c r="G101" s="176" t="s">
        <v>328</v>
      </c>
      <c r="H101" s="177">
        <v>0.05</v>
      </c>
      <c r="I101" s="178"/>
      <c r="J101" s="177">
        <f t="shared" si="0"/>
        <v>0</v>
      </c>
      <c r="K101" s="175" t="s">
        <v>151</v>
      </c>
      <c r="L101" s="39"/>
      <c r="M101" s="179" t="s">
        <v>18</v>
      </c>
      <c r="N101" s="180" t="s">
        <v>45</v>
      </c>
      <c r="O101" s="64"/>
      <c r="P101" s="181">
        <f t="shared" si="1"/>
        <v>0</v>
      </c>
      <c r="Q101" s="181">
        <v>0</v>
      </c>
      <c r="R101" s="181">
        <f t="shared" si="2"/>
        <v>0</v>
      </c>
      <c r="S101" s="181">
        <v>0</v>
      </c>
      <c r="T101" s="182">
        <f t="shared" si="3"/>
        <v>0</v>
      </c>
      <c r="U101" s="34"/>
      <c r="V101" s="34"/>
      <c r="W101" s="34"/>
      <c r="X101" s="34"/>
      <c r="Y101" s="34"/>
      <c r="Z101" s="34"/>
      <c r="AA101" s="34"/>
      <c r="AB101" s="34"/>
      <c r="AC101" s="34"/>
      <c r="AD101" s="34"/>
      <c r="AE101" s="34"/>
      <c r="AR101" s="183" t="s">
        <v>252</v>
      </c>
      <c r="AT101" s="183" t="s">
        <v>147</v>
      </c>
      <c r="AU101" s="183" t="s">
        <v>84</v>
      </c>
      <c r="AY101" s="17" t="s">
        <v>144</v>
      </c>
      <c r="BE101" s="184">
        <f t="shared" si="4"/>
        <v>0</v>
      </c>
      <c r="BF101" s="184">
        <f t="shared" si="5"/>
        <v>0</v>
      </c>
      <c r="BG101" s="184">
        <f t="shared" si="6"/>
        <v>0</v>
      </c>
      <c r="BH101" s="184">
        <f t="shared" si="7"/>
        <v>0</v>
      </c>
      <c r="BI101" s="184">
        <f t="shared" si="8"/>
        <v>0</v>
      </c>
      <c r="BJ101" s="17" t="s">
        <v>82</v>
      </c>
      <c r="BK101" s="184">
        <f t="shared" si="9"/>
        <v>0</v>
      </c>
      <c r="BL101" s="17" t="s">
        <v>252</v>
      </c>
      <c r="BM101" s="183" t="s">
        <v>1067</v>
      </c>
    </row>
    <row r="102" spans="1:65" s="2" customFormat="1">
      <c r="A102" s="34"/>
      <c r="B102" s="35"/>
      <c r="C102" s="36"/>
      <c r="D102" s="185" t="s">
        <v>154</v>
      </c>
      <c r="E102" s="36"/>
      <c r="F102" s="186" t="s">
        <v>1068</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154</v>
      </c>
      <c r="AU102" s="17" t="s">
        <v>84</v>
      </c>
    </row>
    <row r="103" spans="1:65" s="2" customFormat="1" ht="49.15" customHeight="1">
      <c r="A103" s="34"/>
      <c r="B103" s="35"/>
      <c r="C103" s="173" t="s">
        <v>8</v>
      </c>
      <c r="D103" s="173" t="s">
        <v>147</v>
      </c>
      <c r="E103" s="174" t="s">
        <v>1069</v>
      </c>
      <c r="F103" s="175" t="s">
        <v>1070</v>
      </c>
      <c r="G103" s="176" t="s">
        <v>328</v>
      </c>
      <c r="H103" s="177">
        <v>0.05</v>
      </c>
      <c r="I103" s="178"/>
      <c r="J103" s="177">
        <f>ROUND((ROUND(I103,2))*(ROUND(H103,2)),2)</f>
        <v>0</v>
      </c>
      <c r="K103" s="175" t="s">
        <v>151</v>
      </c>
      <c r="L103" s="39"/>
      <c r="M103" s="179" t="s">
        <v>18</v>
      </c>
      <c r="N103" s="180" t="s">
        <v>45</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252</v>
      </c>
      <c r="AT103" s="183" t="s">
        <v>147</v>
      </c>
      <c r="AU103" s="183" t="s">
        <v>84</v>
      </c>
      <c r="AY103" s="17" t="s">
        <v>144</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252</v>
      </c>
      <c r="BM103" s="183" t="s">
        <v>1071</v>
      </c>
    </row>
    <row r="104" spans="1:65" s="2" customFormat="1">
      <c r="A104" s="34"/>
      <c r="B104" s="35"/>
      <c r="C104" s="36"/>
      <c r="D104" s="185" t="s">
        <v>154</v>
      </c>
      <c r="E104" s="36"/>
      <c r="F104" s="186" t="s">
        <v>1072</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154</v>
      </c>
      <c r="AU104" s="17" t="s">
        <v>84</v>
      </c>
    </row>
    <row r="105" spans="1:65" s="12" customFormat="1" ht="25.9" customHeight="1">
      <c r="B105" s="157"/>
      <c r="C105" s="158"/>
      <c r="D105" s="159" t="s">
        <v>73</v>
      </c>
      <c r="E105" s="160" t="s">
        <v>610</v>
      </c>
      <c r="F105" s="160" t="s">
        <v>611</v>
      </c>
      <c r="G105" s="158"/>
      <c r="H105" s="158"/>
      <c r="I105" s="161"/>
      <c r="J105" s="162">
        <f>BK105</f>
        <v>0</v>
      </c>
      <c r="K105" s="158"/>
      <c r="L105" s="163"/>
      <c r="M105" s="164"/>
      <c r="N105" s="165"/>
      <c r="O105" s="165"/>
      <c r="P105" s="166">
        <f>P106+P111</f>
        <v>0</v>
      </c>
      <c r="Q105" s="165"/>
      <c r="R105" s="166">
        <f>R106+R111</f>
        <v>0</v>
      </c>
      <c r="S105" s="165"/>
      <c r="T105" s="167">
        <f>T106+T111</f>
        <v>0</v>
      </c>
      <c r="AR105" s="168" t="s">
        <v>182</v>
      </c>
      <c r="AT105" s="169" t="s">
        <v>73</v>
      </c>
      <c r="AU105" s="169" t="s">
        <v>74</v>
      </c>
      <c r="AY105" s="168" t="s">
        <v>144</v>
      </c>
      <c r="BK105" s="170">
        <f>BK106+BK111</f>
        <v>0</v>
      </c>
    </row>
    <row r="106" spans="1:65" s="12" customFormat="1" ht="22.9" customHeight="1">
      <c r="B106" s="157"/>
      <c r="C106" s="158"/>
      <c r="D106" s="159" t="s">
        <v>73</v>
      </c>
      <c r="E106" s="171" t="s">
        <v>612</v>
      </c>
      <c r="F106" s="171" t="s">
        <v>613</v>
      </c>
      <c r="G106" s="158"/>
      <c r="H106" s="158"/>
      <c r="I106" s="161"/>
      <c r="J106" s="172">
        <f>BK106</f>
        <v>0</v>
      </c>
      <c r="K106" s="158"/>
      <c r="L106" s="163"/>
      <c r="M106" s="164"/>
      <c r="N106" s="165"/>
      <c r="O106" s="165"/>
      <c r="P106" s="166">
        <f>SUM(P107:P110)</f>
        <v>0</v>
      </c>
      <c r="Q106" s="165"/>
      <c r="R106" s="166">
        <f>SUM(R107:R110)</f>
        <v>0</v>
      </c>
      <c r="S106" s="165"/>
      <c r="T106" s="167">
        <f>SUM(T107:T110)</f>
        <v>0</v>
      </c>
      <c r="AR106" s="168" t="s">
        <v>182</v>
      </c>
      <c r="AT106" s="169" t="s">
        <v>73</v>
      </c>
      <c r="AU106" s="169" t="s">
        <v>82</v>
      </c>
      <c r="AY106" s="168" t="s">
        <v>144</v>
      </c>
      <c r="BK106" s="170">
        <f>SUM(BK107:BK110)</f>
        <v>0</v>
      </c>
    </row>
    <row r="107" spans="1:65" s="2" customFormat="1" ht="24.2" customHeight="1">
      <c r="A107" s="34"/>
      <c r="B107" s="35"/>
      <c r="C107" s="173" t="s">
        <v>252</v>
      </c>
      <c r="D107" s="173" t="s">
        <v>147</v>
      </c>
      <c r="E107" s="174" t="s">
        <v>615</v>
      </c>
      <c r="F107" s="175" t="s">
        <v>1073</v>
      </c>
      <c r="G107" s="176" t="s">
        <v>263</v>
      </c>
      <c r="H107" s="177">
        <v>1</v>
      </c>
      <c r="I107" s="178"/>
      <c r="J107" s="177">
        <f>ROUND((ROUND(I107,2))*(ROUND(H107,2)),2)</f>
        <v>0</v>
      </c>
      <c r="K107" s="175" t="s">
        <v>151</v>
      </c>
      <c r="L107" s="39"/>
      <c r="M107" s="179" t="s">
        <v>18</v>
      </c>
      <c r="N107" s="180" t="s">
        <v>45</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617</v>
      </c>
      <c r="AT107" s="183" t="s">
        <v>147</v>
      </c>
      <c r="AU107" s="183" t="s">
        <v>84</v>
      </c>
      <c r="AY107" s="17" t="s">
        <v>144</v>
      </c>
      <c r="BE107" s="184">
        <f>IF(N107="základní",J107,0)</f>
        <v>0</v>
      </c>
      <c r="BF107" s="184">
        <f>IF(N107="snížená",J107,0)</f>
        <v>0</v>
      </c>
      <c r="BG107" s="184">
        <f>IF(N107="zákl. přenesená",J107,0)</f>
        <v>0</v>
      </c>
      <c r="BH107" s="184">
        <f>IF(N107="sníž. přenesená",J107,0)</f>
        <v>0</v>
      </c>
      <c r="BI107" s="184">
        <f>IF(N107="nulová",J107,0)</f>
        <v>0</v>
      </c>
      <c r="BJ107" s="17" t="s">
        <v>82</v>
      </c>
      <c r="BK107" s="184">
        <f>ROUND((ROUND(I107,2))*(ROUND(H107,2)),2)</f>
        <v>0</v>
      </c>
      <c r="BL107" s="17" t="s">
        <v>617</v>
      </c>
      <c r="BM107" s="183" t="s">
        <v>1074</v>
      </c>
    </row>
    <row r="108" spans="1:65" s="2" customFormat="1">
      <c r="A108" s="34"/>
      <c r="B108" s="35"/>
      <c r="C108" s="36"/>
      <c r="D108" s="185" t="s">
        <v>154</v>
      </c>
      <c r="E108" s="36"/>
      <c r="F108" s="186" t="s">
        <v>619</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154</v>
      </c>
      <c r="AU108" s="17" t="s">
        <v>84</v>
      </c>
    </row>
    <row r="109" spans="1:65" s="2" customFormat="1" ht="16.5" customHeight="1">
      <c r="A109" s="34"/>
      <c r="B109" s="35"/>
      <c r="C109" s="173" t="s">
        <v>257</v>
      </c>
      <c r="D109" s="173" t="s">
        <v>147</v>
      </c>
      <c r="E109" s="174" t="s">
        <v>1075</v>
      </c>
      <c r="F109" s="175" t="s">
        <v>1076</v>
      </c>
      <c r="G109" s="176" t="s">
        <v>263</v>
      </c>
      <c r="H109" s="177">
        <v>1</v>
      </c>
      <c r="I109" s="178"/>
      <c r="J109" s="177">
        <f>ROUND((ROUND(I109,2))*(ROUND(H109,2)),2)</f>
        <v>0</v>
      </c>
      <c r="K109" s="175" t="s">
        <v>151</v>
      </c>
      <c r="L109" s="39"/>
      <c r="M109" s="179" t="s">
        <v>18</v>
      </c>
      <c r="N109" s="180" t="s">
        <v>45</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617</v>
      </c>
      <c r="AT109" s="183" t="s">
        <v>147</v>
      </c>
      <c r="AU109" s="183" t="s">
        <v>84</v>
      </c>
      <c r="AY109" s="17" t="s">
        <v>144</v>
      </c>
      <c r="BE109" s="184">
        <f>IF(N109="základní",J109,0)</f>
        <v>0</v>
      </c>
      <c r="BF109" s="184">
        <f>IF(N109="snížená",J109,0)</f>
        <v>0</v>
      </c>
      <c r="BG109" s="184">
        <f>IF(N109="zákl. přenesená",J109,0)</f>
        <v>0</v>
      </c>
      <c r="BH109" s="184">
        <f>IF(N109="sníž. přenesená",J109,0)</f>
        <v>0</v>
      </c>
      <c r="BI109" s="184">
        <f>IF(N109="nulová",J109,0)</f>
        <v>0</v>
      </c>
      <c r="BJ109" s="17" t="s">
        <v>82</v>
      </c>
      <c r="BK109" s="184">
        <f>ROUND((ROUND(I109,2))*(ROUND(H109,2)),2)</f>
        <v>0</v>
      </c>
      <c r="BL109" s="17" t="s">
        <v>617</v>
      </c>
      <c r="BM109" s="183" t="s">
        <v>1077</v>
      </c>
    </row>
    <row r="110" spans="1:65" s="2" customFormat="1">
      <c r="A110" s="34"/>
      <c r="B110" s="35"/>
      <c r="C110" s="36"/>
      <c r="D110" s="185" t="s">
        <v>154</v>
      </c>
      <c r="E110" s="36"/>
      <c r="F110" s="186" t="s">
        <v>1078</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154</v>
      </c>
      <c r="AU110" s="17" t="s">
        <v>84</v>
      </c>
    </row>
    <row r="111" spans="1:65" s="12" customFormat="1" ht="22.9" customHeight="1">
      <c r="B111" s="157"/>
      <c r="C111" s="158"/>
      <c r="D111" s="159" t="s">
        <v>73</v>
      </c>
      <c r="E111" s="171" t="s">
        <v>641</v>
      </c>
      <c r="F111" s="171" t="s">
        <v>642</v>
      </c>
      <c r="G111" s="158"/>
      <c r="H111" s="158"/>
      <c r="I111" s="161"/>
      <c r="J111" s="172">
        <f>BK111</f>
        <v>0</v>
      </c>
      <c r="K111" s="158"/>
      <c r="L111" s="163"/>
      <c r="M111" s="164"/>
      <c r="N111" s="165"/>
      <c r="O111" s="165"/>
      <c r="P111" s="166">
        <f>SUM(P112:P113)</f>
        <v>0</v>
      </c>
      <c r="Q111" s="165"/>
      <c r="R111" s="166">
        <f>SUM(R112:R113)</f>
        <v>0</v>
      </c>
      <c r="S111" s="165"/>
      <c r="T111" s="167">
        <f>SUM(T112:T113)</f>
        <v>0</v>
      </c>
      <c r="AR111" s="168" t="s">
        <v>182</v>
      </c>
      <c r="AT111" s="169" t="s">
        <v>73</v>
      </c>
      <c r="AU111" s="169" t="s">
        <v>82</v>
      </c>
      <c r="AY111" s="168" t="s">
        <v>144</v>
      </c>
      <c r="BK111" s="170">
        <f>SUM(BK112:BK113)</f>
        <v>0</v>
      </c>
    </row>
    <row r="112" spans="1:65" s="2" customFormat="1" ht="16.5" customHeight="1">
      <c r="A112" s="34"/>
      <c r="B112" s="35"/>
      <c r="C112" s="173" t="s">
        <v>260</v>
      </c>
      <c r="D112" s="173" t="s">
        <v>147</v>
      </c>
      <c r="E112" s="174" t="s">
        <v>953</v>
      </c>
      <c r="F112" s="175" t="s">
        <v>954</v>
      </c>
      <c r="G112" s="176" t="s">
        <v>955</v>
      </c>
      <c r="H112" s="177">
        <v>1</v>
      </c>
      <c r="I112" s="178"/>
      <c r="J112" s="177">
        <f>ROUND((ROUND(I112,2))*(ROUND(H112,2)),2)</f>
        <v>0</v>
      </c>
      <c r="K112" s="175" t="s">
        <v>151</v>
      </c>
      <c r="L112" s="39"/>
      <c r="M112" s="179" t="s">
        <v>18</v>
      </c>
      <c r="N112" s="180" t="s">
        <v>45</v>
      </c>
      <c r="O112" s="64"/>
      <c r="P112" s="181">
        <f>O112*H112</f>
        <v>0</v>
      </c>
      <c r="Q112" s="181">
        <v>0</v>
      </c>
      <c r="R112" s="181">
        <f>Q112*H112</f>
        <v>0</v>
      </c>
      <c r="S112" s="181">
        <v>0</v>
      </c>
      <c r="T112" s="182">
        <f>S112*H112</f>
        <v>0</v>
      </c>
      <c r="U112" s="34"/>
      <c r="V112" s="34"/>
      <c r="W112" s="34"/>
      <c r="X112" s="34"/>
      <c r="Y112" s="34"/>
      <c r="Z112" s="34"/>
      <c r="AA112" s="34"/>
      <c r="AB112" s="34"/>
      <c r="AC112" s="34"/>
      <c r="AD112" s="34"/>
      <c r="AE112" s="34"/>
      <c r="AR112" s="183" t="s">
        <v>617</v>
      </c>
      <c r="AT112" s="183" t="s">
        <v>147</v>
      </c>
      <c r="AU112" s="183" t="s">
        <v>84</v>
      </c>
      <c r="AY112" s="17" t="s">
        <v>144</v>
      </c>
      <c r="BE112" s="184">
        <f>IF(N112="základní",J112,0)</f>
        <v>0</v>
      </c>
      <c r="BF112" s="184">
        <f>IF(N112="snížená",J112,0)</f>
        <v>0</v>
      </c>
      <c r="BG112" s="184">
        <f>IF(N112="zákl. přenesená",J112,0)</f>
        <v>0</v>
      </c>
      <c r="BH112" s="184">
        <f>IF(N112="sníž. přenesená",J112,0)</f>
        <v>0</v>
      </c>
      <c r="BI112" s="184">
        <f>IF(N112="nulová",J112,0)</f>
        <v>0</v>
      </c>
      <c r="BJ112" s="17" t="s">
        <v>82</v>
      </c>
      <c r="BK112" s="184">
        <f>ROUND((ROUND(I112,2))*(ROUND(H112,2)),2)</f>
        <v>0</v>
      </c>
      <c r="BL112" s="17" t="s">
        <v>617</v>
      </c>
      <c r="BM112" s="183" t="s">
        <v>1079</v>
      </c>
    </row>
    <row r="113" spans="1:47" s="2" customFormat="1">
      <c r="A113" s="34"/>
      <c r="B113" s="35"/>
      <c r="C113" s="36"/>
      <c r="D113" s="185" t="s">
        <v>154</v>
      </c>
      <c r="E113" s="36"/>
      <c r="F113" s="186" t="s">
        <v>957</v>
      </c>
      <c r="G113" s="36"/>
      <c r="H113" s="36"/>
      <c r="I113" s="187"/>
      <c r="J113" s="36"/>
      <c r="K113" s="36"/>
      <c r="L113" s="39"/>
      <c r="M113" s="234"/>
      <c r="N113" s="235"/>
      <c r="O113" s="236"/>
      <c r="P113" s="236"/>
      <c r="Q113" s="236"/>
      <c r="R113" s="236"/>
      <c r="S113" s="236"/>
      <c r="T113" s="237"/>
      <c r="U113" s="34"/>
      <c r="V113" s="34"/>
      <c r="W113" s="34"/>
      <c r="X113" s="34"/>
      <c r="Y113" s="34"/>
      <c r="Z113" s="34"/>
      <c r="AA113" s="34"/>
      <c r="AB113" s="34"/>
      <c r="AC113" s="34"/>
      <c r="AD113" s="34"/>
      <c r="AE113" s="34"/>
      <c r="AT113" s="17" t="s">
        <v>154</v>
      </c>
      <c r="AU113" s="17" t="s">
        <v>84</v>
      </c>
    </row>
    <row r="114" spans="1:47" s="2" customFormat="1" ht="6.95" customHeight="1">
      <c r="A114" s="34"/>
      <c r="B114" s="47"/>
      <c r="C114" s="48"/>
      <c r="D114" s="48"/>
      <c r="E114" s="48"/>
      <c r="F114" s="48"/>
      <c r="G114" s="48"/>
      <c r="H114" s="48"/>
      <c r="I114" s="48"/>
      <c r="J114" s="48"/>
      <c r="K114" s="48"/>
      <c r="L114" s="39"/>
      <c r="M114" s="34"/>
      <c r="O114" s="34"/>
      <c r="P114" s="34"/>
      <c r="Q114" s="34"/>
      <c r="R114" s="34"/>
      <c r="S114" s="34"/>
      <c r="T114" s="34"/>
      <c r="U114" s="34"/>
      <c r="V114" s="34"/>
      <c r="W114" s="34"/>
      <c r="X114" s="34"/>
      <c r="Y114" s="34"/>
      <c r="Z114" s="34"/>
      <c r="AA114" s="34"/>
      <c r="AB114" s="34"/>
      <c r="AC114" s="34"/>
      <c r="AD114" s="34"/>
      <c r="AE114" s="34"/>
    </row>
  </sheetData>
  <sheetProtection algorithmName="SHA-512" hashValue="tfxWtKT255D7eh1yL8OBUimSLkQX7HUOMob8HBzdF6js19RisQr5UL+2s8PvpHcQZKeg4PG+TKRCWNXBvPc99w==" saltValue="1IFjo3E3fKL5UWO4qrswSQ==" spinCount="100000" sheet="1" objects="1" scenarios="1"/>
  <autoFilter ref="C83:K113" xr:uid="{00000000-0009-0000-0000-000006000000}"/>
  <mergeCells count="9">
    <mergeCell ref="E50:H50"/>
    <mergeCell ref="E74:H74"/>
    <mergeCell ref="E76:H76"/>
    <mergeCell ref="L2:V2"/>
    <mergeCell ref="E7:H7"/>
    <mergeCell ref="E9:H9"/>
    <mergeCell ref="E18:H18"/>
    <mergeCell ref="E27:H27"/>
    <mergeCell ref="E48:H48"/>
  </mergeCells>
  <hyperlinks>
    <hyperlink ref="F88" r:id="rId1" xr:uid="{00000000-0004-0000-0600-000000000000}"/>
    <hyperlink ref="F102" r:id="rId2" xr:uid="{00000000-0004-0000-0600-000001000000}"/>
    <hyperlink ref="F104" r:id="rId3" xr:uid="{00000000-0004-0000-0600-000002000000}"/>
    <hyperlink ref="F108" r:id="rId4" xr:uid="{00000000-0004-0000-0600-000003000000}"/>
    <hyperlink ref="F110" r:id="rId5" xr:uid="{00000000-0004-0000-0600-000004000000}"/>
    <hyperlink ref="F113" r:id="rId6" xr:uid="{00000000-0004-0000-06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DP09</vt:lpstr>
      <vt:lpstr>D1.4.1 - Zdravotně techni...</vt:lpstr>
      <vt:lpstr>D1.4.2 - Chlazení - DP09</vt:lpstr>
      <vt:lpstr>D1.4.4 - Elektroinstalace...</vt:lpstr>
      <vt:lpstr>D1.4.5 - Měření a regulac...</vt:lpstr>
      <vt:lpstr>D1.4.6 - Stínění - DP09</vt:lpstr>
      <vt:lpstr>'D1.1 - Stavba - DP09'!Print_Area</vt:lpstr>
      <vt:lpstr>'D1.4.1 - Zdravotně techni...'!Print_Area</vt:lpstr>
      <vt:lpstr>'D1.4.2 - Chlazení - DP09'!Print_Area</vt:lpstr>
      <vt:lpstr>'D1.4.4 - Elektroinstalace...'!Print_Area</vt:lpstr>
      <vt:lpstr>'D1.4.5 - Měření a regulac...'!Print_Area</vt:lpstr>
      <vt:lpstr>'D1.4.6 - Stínění - DP09'!Print_Area</vt:lpstr>
      <vt:lpstr>'Rekapitulace stavby'!Print_Area</vt:lpstr>
      <vt:lpstr>'D1.1 - Stavba - DP09'!Print_Titles</vt:lpstr>
      <vt:lpstr>'D1.4.1 - Zdravotně techni...'!Print_Titles</vt:lpstr>
      <vt:lpstr>'D1.4.2 - Chlazení - DP09'!Print_Titles</vt:lpstr>
      <vt:lpstr>'D1.4.4 - Elektroinstalace...'!Print_Titles</vt:lpstr>
      <vt:lpstr>'D1.4.5 - Měření a regulac...'!Print_Titles</vt:lpstr>
      <vt:lpstr>'D1.4.6 - Stínění - DP09'!Print_Titles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2023-12-14T07:55:06Z</dcterms:created>
  <dcterms:modified xsi:type="dcterms:W3CDTF">2023-12-14T23:31:31Z</dcterms:modified>
</cp:coreProperties>
</file>